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50"/>
  </bookViews>
  <sheets>
    <sheet name="1-封面" sheetId="5" r:id="rId1"/>
    <sheet name="2-评估说明" sheetId="6" r:id="rId2"/>
    <sheet name="3-评分结果汇总表" sheetId="1" r:id="rId3"/>
    <sheet name="选择标签" sheetId="32" state="hidden" r:id="rId4"/>
    <sheet name="4-基础与环境" sheetId="2" r:id="rId5"/>
    <sheet name="5-目标与工具" sheetId="3" r:id="rId6"/>
    <sheet name="6-保险风险" sheetId="31" r:id="rId7"/>
    <sheet name="7-市场风险" sheetId="27" r:id="rId8"/>
    <sheet name="8-信用风险 " sheetId="26" r:id="rId9"/>
    <sheet name="9-操作风险" sheetId="25" r:id="rId10"/>
    <sheet name="10-战略风险" sheetId="29" r:id="rId11"/>
    <sheet name="11-声誉风险" sheetId="30" r:id="rId12"/>
    <sheet name="12-流动性风险" sheetId="28" r:id="rId13"/>
    <sheet name="辅助页" sheetId="33" r:id="rId14"/>
  </sheets>
  <definedNames>
    <definedName name="不符合">辅助页!$D$2</definedName>
    <definedName name="不适用">辅助页!$E$2</definedName>
    <definedName name="部分符合">辅助页!$C$2:$C$5</definedName>
    <definedName name="大部分符合">辅助页!$B$2:$B$6</definedName>
    <definedName name="完全符合">辅助页!$A$2:$A$6</definedName>
    <definedName name="制度健全性">辅助页!$A$1:$E$1</definedName>
  </definedNames>
  <calcPr calcId="144525"/>
</workbook>
</file>

<file path=xl/sharedStrings.xml><?xml version="1.0" encoding="utf-8"?>
<sst xmlns="http://schemas.openxmlformats.org/spreadsheetml/2006/main" count="495" uniqueCount="333">
  <si>
    <t>附件5</t>
  </si>
  <si>
    <t>保险公司偿付能力风险管理能力评估表</t>
  </si>
  <si>
    <t xml:space="preserve">        被评估公司：</t>
  </si>
  <si>
    <t xml:space="preserve">        公司类别：</t>
  </si>
  <si>
    <t xml:space="preserve">        评估时间：</t>
  </si>
  <si>
    <t xml:space="preserve">        评估单位：</t>
  </si>
  <si>
    <t>评估说明</t>
  </si>
  <si>
    <r>
      <rPr>
        <sz val="16"/>
        <color rgb="FF000000"/>
        <rFont val="仿宋_GB2312"/>
        <charset val="134"/>
      </rPr>
      <t>一、本评估表依据《保险公司偿付能力监管规则第</t>
    </r>
    <r>
      <rPr>
        <sz val="16"/>
        <color rgb="FF000000"/>
        <rFont val="Times New Roman"/>
        <charset val="134"/>
      </rPr>
      <t>12</t>
    </r>
    <r>
      <rPr>
        <sz val="16"/>
        <color rgb="FF000000"/>
        <rFont val="仿宋_GB2312"/>
        <charset val="134"/>
      </rPr>
      <t>号：偿付能力风险管理要求与评估》及相关监管规则制定，监管机构根据本评估表对保险公司偿付能力风险管理能力进行评估。</t>
    </r>
  </si>
  <si>
    <r>
      <rPr>
        <sz val="16"/>
        <color rgb="FF000000"/>
        <rFont val="仿宋_GB2312"/>
        <charset val="134"/>
      </rPr>
      <t>二、保险公司偿付能力风险管理能力评估的内容包括九部分：基础与环境、目标与工具、保险风险管理能力、市场风险管理能力、信用风险管理能力、操作风险管理能力、战略风险管理能力、声誉风险管理能力和流动性风险管理能力。每一部分都从“制度健全性”和“遵循有效性”两方面进行评价，其中，“制度健全性”的权重为5</t>
    </r>
    <r>
      <rPr>
        <sz val="16"/>
        <color rgb="FF000000"/>
        <rFont val="Times New Roman"/>
        <charset val="134"/>
      </rPr>
      <t>0%</t>
    </r>
    <r>
      <rPr>
        <sz val="16"/>
        <color rgb="FF000000"/>
        <rFont val="仿宋_GB2312"/>
        <charset val="134"/>
      </rPr>
      <t>，“遵循有效性”的权重为5</t>
    </r>
    <r>
      <rPr>
        <sz val="16"/>
        <color rgb="FF000000"/>
        <rFont val="Times New Roman"/>
        <charset val="134"/>
      </rPr>
      <t>0%</t>
    </r>
    <r>
      <rPr>
        <sz val="16"/>
        <color rgb="FF000000"/>
        <rFont val="仿宋_GB2312"/>
        <charset val="134"/>
      </rPr>
      <t>。九部分的评价得分加权汇总得到保险公司偿付能力风险管理能力现场评估绝对分。</t>
    </r>
  </si>
  <si>
    <r>
      <rPr>
        <sz val="16"/>
        <color rgb="FF000000"/>
        <rFont val="仿宋_GB2312"/>
        <charset val="134"/>
      </rPr>
      <t>三、“制度健全性”“遵循有效性”的评估结果分为“完全符合”“大部分符合”“部分符合”“不符合”和“不适用”五档，分别对应不同的得分：“完全符合”得标准分值，“大部分符合”得标准分值的</t>
    </r>
    <r>
      <rPr>
        <sz val="16"/>
        <color rgb="FF000000"/>
        <rFont val="Times New Roman"/>
        <charset val="134"/>
      </rPr>
      <t>80%</t>
    </r>
    <r>
      <rPr>
        <sz val="16"/>
        <color rgb="FF000000"/>
        <rFont val="仿宋_GB2312"/>
        <charset val="134"/>
      </rPr>
      <t>，“部分符合”得标准分值的</t>
    </r>
    <r>
      <rPr>
        <sz val="16"/>
        <color rgb="FF000000"/>
        <rFont val="Times New Roman"/>
        <charset val="134"/>
      </rPr>
      <t>50%</t>
    </r>
    <r>
      <rPr>
        <sz val="16"/>
        <color rgb="FF000000"/>
        <rFont val="仿宋_GB2312"/>
        <charset val="134"/>
      </rPr>
      <t>，“不符合”得零分。</t>
    </r>
  </si>
  <si>
    <t>（一）“制度健全性”四档评估结果的定义</t>
  </si>
  <si>
    <r>
      <rPr>
        <sz val="16"/>
        <color rgb="FF000000"/>
        <rFont val="仿宋_GB2312"/>
        <charset val="134"/>
      </rPr>
      <t>1.“完全符合”是指保险公司建立了全面的风险管理制度，且管理制度的内容和要素完全达到</t>
    </r>
    <r>
      <rPr>
        <sz val="16"/>
        <color rgb="FF000000"/>
        <rFont val="仿宋_GB2312"/>
        <charset val="134"/>
      </rPr>
      <t>监管要求。</t>
    </r>
  </si>
  <si>
    <t>2.“大部分符合”是指保险公司的风险管理制度及其内容和要素符合监管要求的程度在80%到100%之间。比如，保险公司建立了主要的风险管理制度，且其内容和要素符合监管要求，或者保险公司建立了全面的风险管理制度，但其内容和要素符合监管要求的程度在80%以上，但未达到100%。</t>
  </si>
  <si>
    <t>3.“部分符合”是指保险公司的风险管理制度及其内容和要素符合监管要求的程度在50%到80%之间。比如，保险公司建立了部分风险管理制度，且其内容和要素符合监管要求，或者保险公司建立了相关的风险管理制度，但其内容和要素符合监管要求的程度在50%以上，但未达到80%。</t>
  </si>
  <si>
    <t>4.“不符合”是指保险公司未建立相关的风险管理制度，或相关的风险管理制度及其内容和要素符合监管要求的程度在50%以下。</t>
  </si>
  <si>
    <t>（二）“遵循有效性”四档评估结果的定义</t>
  </si>
  <si>
    <t>1.“完全符合”是指保险公司现有风险管理制度完全得到了有效执行。</t>
  </si>
  <si>
    <t>2.“大部分符合”是指保险公司现有风险管理制度得到有效执行的程度在80%以上，但未达到100%。</t>
  </si>
  <si>
    <t>3.“部分符合”是指保险公司现有风险管理制度得到有效执行的程度在50%以上，但未达到80%。</t>
  </si>
  <si>
    <t>4.“不符合”是指保险公司现有风险管理制度完全没有执行，或执行程度在50%以下。</t>
  </si>
  <si>
    <t>四、若某一项评估标准的“制度健全性”的评估结果为“不符合”，则该评估标准对应的“遵循有效性”的评估结果应为“不符合”。</t>
  </si>
  <si>
    <r>
      <rPr>
        <sz val="16"/>
        <color rgb="FF000000"/>
        <rFont val="仿宋_GB2312"/>
        <charset val="134"/>
      </rPr>
      <t>五、若保险公司没有某类业务或事项，不适用某风险管理评估项目，则不需对其进行评估，该风险管理评估项目的评估结果应为“不适用”，该项评估标准得分为</t>
    </r>
    <r>
      <rPr>
        <sz val="16"/>
        <color rgb="FF000000"/>
        <rFont val="Times New Roman"/>
        <charset val="134"/>
      </rPr>
      <t>0</t>
    </r>
    <r>
      <rPr>
        <sz val="16"/>
        <color rgb="FF000000"/>
        <rFont val="仿宋_GB2312"/>
        <charset val="134"/>
      </rPr>
      <t>分；同时，在总分中扣除此项评估内容的分值，并将最终得分按比例调整为百分制得分。例如，若被评估保险公司没有境外投资资产，则评估该公司的市场风险管理能力时，“保险公司应当建立境外资产价格风险管理制度”一项的</t>
    </r>
    <r>
      <rPr>
        <sz val="16"/>
        <color rgb="FF000000"/>
        <rFont val="Times New Roman"/>
        <charset val="134"/>
      </rPr>
      <t>4</t>
    </r>
    <r>
      <rPr>
        <sz val="16"/>
        <color rgb="FF000000"/>
        <rFont val="仿宋_GB2312"/>
        <charset val="134"/>
      </rPr>
      <t>分应从总分中扣除，市场风险管理能力对应的总分由</t>
    </r>
    <r>
      <rPr>
        <sz val="16"/>
        <color rgb="FF000000"/>
        <rFont val="Times New Roman"/>
        <charset val="134"/>
      </rPr>
      <t>100</t>
    </r>
    <r>
      <rPr>
        <sz val="16"/>
        <color rgb="FF000000"/>
        <rFont val="仿宋_GB2312"/>
        <charset val="134"/>
      </rPr>
      <t>分变为</t>
    </r>
    <r>
      <rPr>
        <sz val="16"/>
        <color rgb="FF000000"/>
        <rFont val="Times New Roman"/>
        <charset val="134"/>
      </rPr>
      <t>96</t>
    </r>
    <r>
      <rPr>
        <sz val="16"/>
        <color rgb="FF000000"/>
        <rFont val="仿宋_GB2312"/>
        <charset val="134"/>
      </rPr>
      <t>分。若该公司市场风险管理能力的最终评分结果为</t>
    </r>
    <r>
      <rPr>
        <sz val="16"/>
        <color rgb="FF000000"/>
        <rFont val="Times New Roman"/>
        <charset val="134"/>
      </rPr>
      <t>80</t>
    </r>
    <r>
      <rPr>
        <sz val="16"/>
        <color rgb="FF000000"/>
        <rFont val="仿宋_GB2312"/>
        <charset val="134"/>
      </rPr>
      <t>分，则调整后得分，即“不适用项目调整后分值小计”为</t>
    </r>
    <r>
      <rPr>
        <sz val="16"/>
        <color rgb="FF000000"/>
        <rFont val="Times New Roman"/>
        <charset val="134"/>
      </rPr>
      <t>80/96</t>
    </r>
    <r>
      <rPr>
        <sz val="16"/>
        <color rgb="FF000000"/>
        <rFont val="仿宋_GB2312"/>
        <charset val="134"/>
      </rPr>
      <t>×</t>
    </r>
    <r>
      <rPr>
        <sz val="16"/>
        <color rgb="FF000000"/>
        <rFont val="Times New Roman"/>
        <charset val="134"/>
      </rPr>
      <t>100=83.33</t>
    </r>
    <r>
      <rPr>
        <sz val="16"/>
        <color rgb="FF000000"/>
        <rFont val="仿宋_GB2312"/>
        <charset val="134"/>
      </rPr>
      <t>分。</t>
    </r>
    <r>
      <rPr>
        <sz val="16"/>
        <color rgb="FF000000"/>
        <rFont val="Times New Roman"/>
        <charset val="134"/>
      </rPr>
      <t xml:space="preserve">    </t>
    </r>
  </si>
  <si>
    <t>六、每项评估标准的“评分依据”一栏应填列得分依据，简要注明具体制度、决议、文件等支持评估结果的依据或文件索引。</t>
  </si>
  <si>
    <r>
      <rPr>
        <sz val="16"/>
        <color rgb="FF000000"/>
        <rFont val="仿宋_GB2312"/>
        <charset val="134"/>
      </rPr>
      <t>七、“封面”中的公司类别应填写“</t>
    </r>
    <r>
      <rPr>
        <sz val="16"/>
        <color rgb="FF000000"/>
        <rFont val="Times New Roman"/>
        <charset val="134"/>
      </rPr>
      <t>I</t>
    </r>
    <r>
      <rPr>
        <sz val="16"/>
        <color rgb="FF000000"/>
        <rFont val="仿宋_GB2312"/>
        <charset val="134"/>
      </rPr>
      <t>类公司”或“</t>
    </r>
    <r>
      <rPr>
        <sz val="16"/>
        <color rgb="FF000000"/>
        <rFont val="Times New Roman"/>
        <charset val="134"/>
      </rPr>
      <t>II</t>
    </r>
    <r>
      <rPr>
        <sz val="16"/>
        <color rgb="FF000000"/>
        <rFont val="仿宋_GB2312"/>
        <charset val="134"/>
      </rPr>
      <t>类公司”。</t>
    </r>
  </si>
  <si>
    <t>风险管理能力评分结果汇总表</t>
  </si>
  <si>
    <t>评估项目</t>
  </si>
  <si>
    <t>标准分值</t>
  </si>
  <si>
    <r>
      <rPr>
        <b/>
        <sz val="10.5"/>
        <color rgb="FF000000"/>
        <rFont val="宋体"/>
        <charset val="134"/>
      </rPr>
      <t>制度健全性
（50</t>
    </r>
    <r>
      <rPr>
        <b/>
        <sz val="10.5"/>
        <color rgb="FF000000"/>
        <rFont val="Times New Roman"/>
        <charset val="134"/>
      </rPr>
      <t>%</t>
    </r>
    <r>
      <rPr>
        <b/>
        <sz val="10.5"/>
        <color rgb="FF000000"/>
        <rFont val="宋体"/>
        <charset val="134"/>
      </rPr>
      <t>）</t>
    </r>
  </si>
  <si>
    <r>
      <rPr>
        <b/>
        <sz val="10.5"/>
        <color rgb="FF000000"/>
        <rFont val="宋体"/>
        <charset val="134"/>
      </rPr>
      <t>遵循有效性
（50</t>
    </r>
    <r>
      <rPr>
        <b/>
        <sz val="10.5"/>
        <color rgb="FF000000"/>
        <rFont val="Times New Roman"/>
        <charset val="134"/>
      </rPr>
      <t>%</t>
    </r>
    <r>
      <rPr>
        <b/>
        <sz val="10.5"/>
        <color rgb="FF000000"/>
        <rFont val="宋体"/>
        <charset val="134"/>
      </rPr>
      <t>）</t>
    </r>
  </si>
  <si>
    <t>得分（不适用项目调整前）</t>
  </si>
  <si>
    <t>得分
（不适用项目调整后）</t>
  </si>
  <si>
    <t>权重</t>
  </si>
  <si>
    <t>得分</t>
  </si>
  <si>
    <r>
      <rPr>
        <b/>
        <sz val="10.5"/>
        <color rgb="FF000000"/>
        <rFont val="宋体"/>
        <charset val="134"/>
      </rPr>
      <t>绝对分S</t>
    </r>
    <r>
      <rPr>
        <b/>
        <sz val="8"/>
        <color rgb="FF000000"/>
        <rFont val="宋体"/>
        <charset val="134"/>
      </rPr>
      <t>1</t>
    </r>
    <r>
      <rPr>
        <b/>
        <sz val="10.5"/>
        <color rgb="FF000000"/>
        <rFont val="宋体"/>
        <charset val="134"/>
      </rPr>
      <t xml:space="preserve">
（重大事项调整后）</t>
    </r>
  </si>
  <si>
    <r>
      <rPr>
        <b/>
        <sz val="10.5"/>
        <color rgb="FF000000"/>
        <rFont val="宋体"/>
        <charset val="134"/>
      </rPr>
      <t>相对分S</t>
    </r>
    <r>
      <rPr>
        <b/>
        <sz val="8"/>
        <color rgb="FF000000"/>
        <rFont val="宋体"/>
        <charset val="134"/>
      </rPr>
      <t>2</t>
    </r>
  </si>
  <si>
    <t>最终得分S</t>
  </si>
  <si>
    <r>
      <rPr>
        <b/>
        <sz val="10"/>
        <color rgb="FF000000"/>
        <rFont val="宋体"/>
        <charset val="134"/>
      </rPr>
      <t>（</t>
    </r>
    <r>
      <rPr>
        <b/>
        <sz val="10"/>
        <color rgb="FF000000"/>
        <rFont val="Times New Roman"/>
        <charset val="134"/>
      </rPr>
      <t>1</t>
    </r>
    <r>
      <rPr>
        <b/>
        <sz val="10"/>
        <color rgb="FF000000"/>
        <rFont val="宋体"/>
        <charset val="134"/>
      </rPr>
      <t>）</t>
    </r>
  </si>
  <si>
    <r>
      <rPr>
        <b/>
        <sz val="10"/>
        <color rgb="FF000000"/>
        <rFont val="宋体"/>
        <charset val="134"/>
      </rPr>
      <t>（</t>
    </r>
    <r>
      <rPr>
        <b/>
        <sz val="10"/>
        <color rgb="FF000000"/>
        <rFont val="Times New Roman"/>
        <charset val="134"/>
      </rPr>
      <t>2</t>
    </r>
    <r>
      <rPr>
        <b/>
        <sz val="10"/>
        <color rgb="FF000000"/>
        <rFont val="宋体"/>
        <charset val="134"/>
      </rPr>
      <t>）</t>
    </r>
  </si>
  <si>
    <r>
      <rPr>
        <b/>
        <sz val="10"/>
        <color rgb="FF000000"/>
        <rFont val="宋体"/>
        <charset val="134"/>
      </rPr>
      <t>（</t>
    </r>
    <r>
      <rPr>
        <b/>
        <sz val="10"/>
        <color rgb="FF000000"/>
        <rFont val="Times New Roman"/>
        <charset val="134"/>
      </rPr>
      <t>3</t>
    </r>
    <r>
      <rPr>
        <b/>
        <sz val="10"/>
        <color rgb="FF000000"/>
        <rFont val="宋体"/>
        <charset val="134"/>
      </rPr>
      <t>）</t>
    </r>
  </si>
  <si>
    <r>
      <rPr>
        <b/>
        <sz val="10"/>
        <color rgb="FF000000"/>
        <rFont val="宋体"/>
        <charset val="134"/>
      </rPr>
      <t>（</t>
    </r>
    <r>
      <rPr>
        <b/>
        <sz val="10"/>
        <color rgb="FF000000"/>
        <rFont val="Times New Roman"/>
        <charset val="134"/>
      </rPr>
      <t>4</t>
    </r>
    <r>
      <rPr>
        <b/>
        <sz val="10"/>
        <color rgb="FF000000"/>
        <rFont val="宋体"/>
        <charset val="134"/>
      </rPr>
      <t>）</t>
    </r>
  </si>
  <si>
    <r>
      <rPr>
        <b/>
        <sz val="10"/>
        <color theme="1"/>
        <rFont val="宋体"/>
        <charset val="134"/>
      </rPr>
      <t>（</t>
    </r>
    <r>
      <rPr>
        <b/>
        <sz val="10"/>
        <color theme="1"/>
        <rFont val="Times New Roman"/>
        <charset val="134"/>
      </rPr>
      <t>5</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3</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4</t>
    </r>
    <r>
      <rPr>
        <b/>
        <sz val="10"/>
        <color theme="1"/>
        <rFont val="宋体"/>
        <charset val="134"/>
      </rPr>
      <t>）</t>
    </r>
  </si>
  <si>
    <r>
      <rPr>
        <b/>
        <sz val="10"/>
        <color theme="1"/>
        <rFont val="宋体"/>
        <charset val="134"/>
      </rPr>
      <t>（</t>
    </r>
    <r>
      <rPr>
        <b/>
        <sz val="10"/>
        <color theme="1"/>
        <rFont val="Times New Roman"/>
        <charset val="134"/>
      </rPr>
      <t>6</t>
    </r>
    <r>
      <rPr>
        <b/>
        <sz val="10"/>
        <color theme="1"/>
        <rFont val="宋体"/>
        <charset val="134"/>
      </rPr>
      <t>）</t>
    </r>
  </si>
  <si>
    <r>
      <rPr>
        <b/>
        <sz val="10"/>
        <color theme="1"/>
        <rFont val="宋体"/>
        <charset val="134"/>
      </rPr>
      <t>（</t>
    </r>
    <r>
      <rPr>
        <b/>
        <sz val="10"/>
        <color theme="1"/>
        <rFont val="Times New Roman"/>
        <charset val="134"/>
      </rPr>
      <t>7</t>
    </r>
    <r>
      <rPr>
        <b/>
        <sz val="10"/>
        <color theme="1"/>
        <rFont val="宋体"/>
        <charset val="134"/>
      </rPr>
      <t>）</t>
    </r>
  </si>
  <si>
    <r>
      <rPr>
        <b/>
        <sz val="10"/>
        <color theme="1"/>
        <rFont val="宋体"/>
        <charset val="134"/>
      </rPr>
      <t>（</t>
    </r>
    <r>
      <rPr>
        <b/>
        <sz val="10"/>
        <color theme="1"/>
        <rFont val="Times New Roman"/>
        <charset val="134"/>
      </rPr>
      <t>8</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6</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7</t>
    </r>
    <r>
      <rPr>
        <b/>
        <sz val="10"/>
        <color theme="1"/>
        <rFont val="宋体"/>
        <charset val="134"/>
      </rPr>
      <t>）</t>
    </r>
  </si>
  <si>
    <t>（9）</t>
  </si>
  <si>
    <t>（10）=（9）×K</t>
  </si>
  <si>
    <t>（11）=（9）×50%+（10）×50%</t>
  </si>
  <si>
    <t>基础与环境</t>
  </si>
  <si>
    <t>目标与工具</t>
  </si>
  <si>
    <t>保险风险管理能力</t>
  </si>
  <si>
    <t>市场风险管理能力</t>
  </si>
  <si>
    <t>信用风险管理能力</t>
  </si>
  <si>
    <t>操作风险管理能力</t>
  </si>
  <si>
    <t>战略风险管理能力</t>
  </si>
  <si>
    <t>声誉风险管理能力</t>
  </si>
  <si>
    <t>流动性风险管理能力</t>
  </si>
  <si>
    <t>分值合计</t>
  </si>
  <si>
    <t>完全符合</t>
  </si>
  <si>
    <t>大部分符合</t>
  </si>
  <si>
    <t>不符合</t>
  </si>
  <si>
    <t>不适用</t>
  </si>
  <si>
    <t>部分符合</t>
  </si>
  <si>
    <t>风险管理能力评估表 - 基础与环境</t>
  </si>
  <si>
    <t>评估标准</t>
  </si>
  <si>
    <t>标准分值小计</t>
  </si>
  <si>
    <t>制度健全性</t>
  </si>
  <si>
    <t>遵循有效性</t>
  </si>
  <si>
    <t>得分小计</t>
  </si>
  <si>
    <t>评分依据</t>
  </si>
  <si>
    <t>评估结果</t>
  </si>
  <si>
    <t>股权结构</t>
  </si>
  <si>
    <t>保险公司应当具有清晰透明的股权结构，持股股东（上市公司为限售流通股股东）应当能够逐层穿透至最终的实际控制人，股东之间的关联关系或者一致行动关系应当清晰透明</t>
  </si>
  <si>
    <t>保险公司股东应当具有良好的合法合规意识，至少不存在以下行为：
（一）使用非自有资金入股保险公司；
（二）最近三年发生过重大违法违规事项；
（三）直接干预保险公司日常经营管理和决策</t>
  </si>
  <si>
    <t>保险公司应当严格遵守关联交易相关规定，加强关联交易的内部控制和管理，及时准确披露关联交易信息，确保关联交易合法合规</t>
  </si>
  <si>
    <t>董事会</t>
  </si>
  <si>
    <t>董事会应当审批公司偿付能力风险管理总体目标、风险偏好、风险容忍度和风险管理政策</t>
  </si>
  <si>
    <t>董事会应当审批公司偿付能力风险管理组织架构和职责</t>
  </si>
  <si>
    <t>董事会应当持续关注公司偿付能力风险状况</t>
  </si>
  <si>
    <t>董事会应当监督管理层对偿付能力风险进行有效的管理和控制</t>
  </si>
  <si>
    <t>董事会应当审批公司偿付能力报告</t>
  </si>
  <si>
    <t>注：1.对符合《保险公司偿付能力监管规则第12号：偿付能力风险管理要求与评估》第十五条的外国保险公司分公司，此部分评估其高级管理层</t>
  </si>
  <si>
    <t>风险管理委员会</t>
  </si>
  <si>
    <t>I类保险公司应当在董事会下设立风险管理委员会。II类保险公司可以不设立风险管理委员会，未设立的，由审计委员会履行相应职责</t>
  </si>
  <si>
    <t>风险管理委员会应当审议公司偿付能力风险管理的总体目标、风险偏好、风险容忍度和风险管理政策</t>
  </si>
  <si>
    <t>风险管理委员会应当审议公司偿付能力风险管理组织架构和职责</t>
  </si>
  <si>
    <t>风险管理委员会应当评估公司重大经营管理事项的风险，持续关注公司面临的各类风险及其管理状况</t>
  </si>
  <si>
    <t>风险管理委员会应当评估偿付能力风险管理体系运行的有效性</t>
  </si>
  <si>
    <t>风险管理委员会应当审议重大偿付能力风险事件解决方案</t>
  </si>
  <si>
    <t>风险管理委员会主任应当由具有风险管理经验的董事担任</t>
  </si>
  <si>
    <t>注：1.对符合《保险公司偿付能力监管规则第12号：偿付能力风险管理要求与评估》第十四条要求的保险子公司，若未设立风险管理委员会，此部分评估其集团（控股）公司的风险管理委员会</t>
  </si>
  <si>
    <t>注：2.对符合《保险公司偿付能力监管规则第12号：偿付能力风险管理要求与评估》第十五条要求的外国保险公司分公司，若未设立风险管理委员会，此部分评估其高级管理层</t>
  </si>
  <si>
    <t>监事会</t>
  </si>
  <si>
    <t>保险公司应当依法设立监事会</t>
  </si>
  <si>
    <t>监事会应当对董事会风险管理相关决策进行监督</t>
  </si>
  <si>
    <t>监事会应当对董事和高级管理人员风险管理履职情况进行监督</t>
  </si>
  <si>
    <t>监事会应当对公司发展规划的制定、实施和评估等工作进行监督</t>
  </si>
  <si>
    <t>监事会应当定期了解公司经营情况，关注经营过程中可能引发的重大偿付能力风险，并纳入监事会工作报告</t>
  </si>
  <si>
    <t>注：对符合《保险公司偿付能力监管规则第12号：偿付能力风险管理要求与评估》第十九条要求的保险公司，依法不需设置监事会的，由监事履行相关职责；依法不需设置监事会及监事的，不适用《保险公司偿付能力监管规则第12号：偿付能力风险管理要求与评估》第十八条规定</t>
  </si>
  <si>
    <t>高级高管层</t>
  </si>
  <si>
    <t>高级管理层应当研究搭建偿付能力风险管理组织架构</t>
  </si>
  <si>
    <t>高级管理层应当按照偿付能力风险管理总体目标和风险偏好要求，制定并组织执行偿付能力风险管理政策和流程</t>
  </si>
  <si>
    <t>高级管理层应当定期评估偿付能力风险状况</t>
  </si>
  <si>
    <t>高级管理层应当组织编制偿付能力报告</t>
  </si>
  <si>
    <t>高级管理层应当研究制定偿付能力风险事件解决方案</t>
  </si>
  <si>
    <t>高级管理层应当组织风险管理信息系统的开发和应用</t>
  </si>
  <si>
    <t>5.7</t>
  </si>
  <si>
    <t>高级管理层应当至少每年向风险管理委员会汇报一次公司偿付能力风险水平以及风险管理状况</t>
  </si>
  <si>
    <t>5.8</t>
  </si>
  <si>
    <t>保险公司应当指定一名高级管理人员作为首席风险官负责风险管理工作，并将任命情况报告银保监会。首席风险官应当符合以下条件：
（一）具有风险管理、法律、投资、精算、财务、会计、金融等与工作要求相适应的专业背景；
（二）具有三年以上风险管理工作经验，或五年以上法律合规、投资、精算、财务、会计等相关领域的管理经验；
（三）取得保险公司高级管理人员任职资格；
（四）不得同时负责销售、投资等与风险管理有利益冲突的工作</t>
  </si>
  <si>
    <t>5.9</t>
  </si>
  <si>
    <t>首席风险官应当参与公司重大经营管理事项的决策过程，了解公司的重大经营决策、重大风险、重要系统及重要业务流程，并参与保险公司对各项经营决策的风险评估及审批工作</t>
  </si>
  <si>
    <t>6</t>
  </si>
  <si>
    <t>风险管理部门和制度</t>
  </si>
  <si>
    <t>6.1</t>
  </si>
  <si>
    <t>I类保险公司应当设立独立的风险管理部门
II类保险公司可以根据公司实际情况决定是否设立独立的风险管理部门。未设立独立风险管理部门的，应指定适当的部门牵头负责风险管理工作</t>
  </si>
  <si>
    <t>6.2</t>
  </si>
  <si>
    <t xml:space="preserve">I类保险公司的风险管理部门至少应配备8名具有风险管理、财会、精算、投资、金融、法律或相关专业背景的风险管理人员，且至少5人具有3年以上相关工作经验；
II类保险公司的风险管理工作的牵头部门至少应有两名具有3年以上风险管理、财会、精算、投资、金融、法律或相关工作经验的专业人员   </t>
  </si>
  <si>
    <t>6.3</t>
  </si>
  <si>
    <t>保险公司应当至少在省级分支机构设立风险管理部门或风险管理岗。分支机构风险管理部门负责人的任命、考核、薪酬由总公司统一管理。</t>
  </si>
  <si>
    <t>6.4</t>
  </si>
  <si>
    <t>保险公司应当明确由风险管理部门牵头风险管理工作，并明确风险管理、销售、承保、财会、精算、投资等部门的职责分工，各相关部门应当积极配合</t>
  </si>
  <si>
    <t>6.5</t>
  </si>
  <si>
    <t>保险公司内部审计部门每年至少应当检查、评估一次公司偿付能力风险管理体系运行情况和运行效果，监督风险管理政策的执行情况，并向董事会报告</t>
  </si>
  <si>
    <t>6.6</t>
  </si>
  <si>
    <t>与偿付能力风险管理体系运行或偿付能力风险管理事项相关的重大分歧或事项应当提交风险管理委员会解决</t>
  </si>
  <si>
    <t>6.7</t>
  </si>
  <si>
    <t>保险公司应当制定完善的偿付能力风险管理制度，明确对保险风险、市场风险、信用风险、操作风险、战略风险、声誉风险和流动性风险的管理要求，并至少每年对偿付能力风险管理制度进行审阅和必要的更新</t>
  </si>
  <si>
    <t>6.8</t>
  </si>
  <si>
    <t>偿付能力风险管理制度清单和更新记录应留档备查</t>
  </si>
  <si>
    <t>7</t>
  </si>
  <si>
    <t>考核评价</t>
  </si>
  <si>
    <t>7.1</t>
  </si>
  <si>
    <t>保险公司应当在偿付能力风险管理制度中明确偿付能力风险管理考核评价方法，将风险管理制度健全性和遵循有效性纳入对部门及高级管理人员的绩效考核体系，增强各级管理人员的风险意识和责任</t>
  </si>
  <si>
    <t>7.2</t>
  </si>
  <si>
    <t>I类保险公司在产品销售、产品管理等业务部门及分管该部门的公司高级管理人员的考核指标中，风险管理制度健全性、遵循有效性相关指标的权重不应低于20%</t>
  </si>
  <si>
    <t>7.3</t>
  </si>
  <si>
    <t>I类保险公司在财会、投资、精算等职能部门及分管该部门的公司高级管理人员的考核指标中，风险管理制度健全性、遵循有效性相关指标的权重不应低于30%</t>
  </si>
  <si>
    <t>7.4</t>
  </si>
  <si>
    <t>I类保险公司在风险管理部门及分管该部门的公司高级管理人员的考核指标中，风险管理制度健全性、遵循有效性相关指标的权重不应低于50%</t>
  </si>
  <si>
    <t>7.5</t>
  </si>
  <si>
    <t>I类保险公司其他与风险管理有关的职能部门及分管该部门的公司高级管理人员的考核指标中，风险管理制度健全性、遵循有效性相关指标的权重不应低于15%</t>
  </si>
  <si>
    <t>7.6</t>
  </si>
  <si>
    <t>保险公司应当以《保险公司偿付能力监管规则第12号：保险公司偿付能力风险管理要求与评估》第十一章所规定的偿付能力风险管理的监管评分，作为风险管理制度健全性和遵循有效性的重要衡量指标</t>
  </si>
  <si>
    <t>注：II类保险公司可结合公司自身管理实际情况设置风险指标考核权重，但不得为零</t>
  </si>
  <si>
    <t>8</t>
  </si>
  <si>
    <t>培训</t>
  </si>
  <si>
    <t>8.1</t>
  </si>
  <si>
    <t>首席风险官和风险管理相关部门负责人每年应至少参加一次由银保监会组织或认可的风险管理相关培训</t>
  </si>
  <si>
    <t>8.2</t>
  </si>
  <si>
    <t>保险公司应当每年至少组织一次针对各级分支机构、各职能部门的偿付能力风险管理培训</t>
  </si>
  <si>
    <t>总得分</t>
  </si>
  <si>
    <t>不适用项目总分值</t>
  </si>
  <si>
    <t>不适用项目调整后分值小计</t>
  </si>
  <si>
    <t>风险管理能力评估表 - 目标与工具</t>
  </si>
  <si>
    <t>风险偏好制度及目标</t>
  </si>
  <si>
    <t>保险公司应当结合自身业务发展战略和当前的风险状况，制定风险偏好，采用定性、定量相结合的方式，确定各类风险的风险容忍度和风险限额</t>
  </si>
  <si>
    <t>保险公司应当建立并不断完善风险偏好传导机制，确保将风险偏好体系融入公司经营决策中</t>
  </si>
  <si>
    <t>保险公司应当建立超限额处置机制，及时监控和报告风险容忍度和风险限额的执行情况</t>
  </si>
  <si>
    <t>保险公司应当每年对风险偏好体系进行评估和必要的更新</t>
  </si>
  <si>
    <t>管理工具</t>
  </si>
  <si>
    <t>2.1</t>
  </si>
  <si>
    <t>保险公司应当建立健全全面预算管理制度：
（一）保险公司应当结合风险偏好，制定科学合理的业务规划，结合经营需求开展全面预算工作；
（二）保险公司应当明确全面预算的管理架构、职责分工、工作程序、审批流程、考核要求等事项；
（三）制定业务规划和全面预算时，应当由风险管理部门开展独立的风险评估，分析业务规划和全面预算的重要风险因素及其影响，针对性的制定相应管控措施，确保业务规划和全面预算符合公司风险偏好。业务规划和全面预算在提交董事会审批之前，需经首席风险官审批</t>
  </si>
  <si>
    <t>2.2</t>
  </si>
  <si>
    <t>保险公司应当建立健全资产负债管理体系：
（一）制定科学、全面、合规的资产负债管理制度，有效管理资产负债；
（二）将偿付能力风险管理目标嵌入资产负债管理流程中，在资产负债管理的决策和日常工作中充分考虑偿付能力风险，确保资产和负债的互动在风险偏好约束之下；
（三）加强资产负债错配风险管理，制定资产负债匹配相关指标的限额，有效识别、分析、监测、预警资产负债错配风险并及时采取相应措施</t>
  </si>
  <si>
    <t>2.3</t>
  </si>
  <si>
    <t>保险公司应当根据《保险公司偿付能力监管规则第10号：压力测试》，建立压力测试制度，明确压力测试的管理架构、职责分工、流程、方法和结果的应用，定期开展压力测试</t>
  </si>
  <si>
    <t>2.4</t>
  </si>
  <si>
    <t>保险公司应当根据压力测试结果，分析偿付能力风险点和管理中存在的问题，提出相应的管理措施。分析结果、采取的管理措施及其实施效果应留档备查</t>
  </si>
  <si>
    <t>2.5</t>
  </si>
  <si>
    <t>保险公司应当按照《保险公司偿付能力监管规则第14号：资本规划》规定，编制并报送符合规定的资本规划</t>
  </si>
  <si>
    <r>
      <rPr>
        <b/>
        <sz val="8"/>
        <color rgb="FF000000"/>
        <rFont val="微软雅黑"/>
        <charset val="134"/>
      </rPr>
      <t>2</t>
    </r>
    <r>
      <rPr>
        <b/>
        <sz val="8"/>
        <color rgb="FF000000"/>
        <rFont val="微软雅黑"/>
        <charset val="134"/>
      </rPr>
      <t>.6</t>
    </r>
  </si>
  <si>
    <t>保险公司的资本规划应当经董事会批准并经股东会审议</t>
  </si>
  <si>
    <r>
      <rPr>
        <b/>
        <sz val="8"/>
        <color rgb="FF000000"/>
        <rFont val="微软雅黑"/>
        <charset val="134"/>
      </rPr>
      <t>2</t>
    </r>
    <r>
      <rPr>
        <b/>
        <sz val="8"/>
        <color rgb="FF000000"/>
        <rFont val="微软雅黑"/>
        <charset val="134"/>
      </rPr>
      <t>.7</t>
    </r>
  </si>
  <si>
    <t>保险公司应当明确资本规划的管理部门及相关部门的职责分工，搭建清晰的管理架构和流程，制定规范健全的管理制度体系，对公司资本进行整体规划、统筹管理和有效配置</t>
  </si>
  <si>
    <r>
      <rPr>
        <b/>
        <sz val="8"/>
        <color rgb="FF000000"/>
        <rFont val="微软雅黑"/>
        <charset val="134"/>
      </rPr>
      <t>2</t>
    </r>
    <r>
      <rPr>
        <b/>
        <sz val="8"/>
        <color rgb="FF000000"/>
        <rFont val="微软雅黑"/>
        <charset val="134"/>
      </rPr>
      <t>.8</t>
    </r>
  </si>
  <si>
    <t>保险公司应当按照资本规划进行资本补充、资本运用，加强资本管理，提高资本使用效率。
资本管理与资本规划出现重大不一致的，保险公司应当提交董事会审议</t>
  </si>
  <si>
    <r>
      <rPr>
        <b/>
        <sz val="8"/>
        <color rgb="FF000000"/>
        <rFont val="微软雅黑"/>
        <charset val="134"/>
      </rPr>
      <t>2</t>
    </r>
    <r>
      <rPr>
        <b/>
        <sz val="8"/>
        <color rgb="FF000000"/>
        <rFont val="微软雅黑"/>
        <charset val="134"/>
      </rPr>
      <t>.9</t>
    </r>
  </si>
  <si>
    <t>保险公司应当将资本规划作为风险管理的重要工具，识别公司经营管理过程中面临的风险，及时有效地补充资本</t>
  </si>
  <si>
    <r>
      <rPr>
        <b/>
        <sz val="8"/>
        <color rgb="FF000000"/>
        <rFont val="微软雅黑"/>
        <charset val="134"/>
      </rPr>
      <t>2</t>
    </r>
    <r>
      <rPr>
        <b/>
        <sz val="8"/>
        <color rgb="FF000000"/>
        <rFont val="微软雅黑"/>
        <charset val="134"/>
      </rPr>
      <t>.10</t>
    </r>
  </si>
  <si>
    <t>保险公司应当将资本规划的制定和执行情况作为公司考核体系的重要组成部分，研究制定相应的资本管理考核指标，实现资本管理意图的有效传递和全面落实</t>
  </si>
  <si>
    <r>
      <rPr>
        <b/>
        <sz val="8"/>
        <color rgb="FF000000"/>
        <rFont val="微软雅黑"/>
        <charset val="134"/>
      </rPr>
      <t>2</t>
    </r>
    <r>
      <rPr>
        <b/>
        <sz val="8"/>
        <color rgb="FF000000"/>
        <rFont val="微软雅黑"/>
        <charset val="134"/>
      </rPr>
      <t>.11</t>
    </r>
  </si>
  <si>
    <r>
      <rPr>
        <sz val="8"/>
        <color theme="1" tint="0.0499893185216834"/>
        <rFont val="微软雅黑"/>
        <charset val="134"/>
      </rPr>
      <t>I类保险公司应当建立满足自身风险管理要求的风险管理信息系统，至少实现以下功能：
（一）与业务、财务等相关系统对接，实现风险管理相关数据的采集、加工，关键风险指标的计算、存储、查询和导出；
（二）支持</t>
    </r>
    <r>
      <rPr>
        <sz val="8"/>
        <color theme="1" tint="0.0499893185216834"/>
        <rFont val="微软雅黑"/>
        <charset val="134"/>
      </rPr>
      <t>风险容忍度、风险限额和关键风险指标管理，尤其是对超限额指标的预警和管理；
（三）以关键风险指标为基础，对保险风险、市场风险、信用风险、操作风险、战略风险、声誉风险和流动性风险的风险状况进行列示、分析和预警；
（四）风险管理报表与报告的生成和传递，并留档备查；
（五）风险管理信息在各级分支机构、各职能部门之间的汇总和共享，并能够按照不同访问权限区分风险信息列示的内容</t>
    </r>
  </si>
  <si>
    <t>注：II类保险公司可根据自身实际决定是否建立风险管理信息系统，或在其他信息系统中实现有关功能</t>
  </si>
  <si>
    <r>
      <rPr>
        <b/>
        <sz val="8"/>
        <color rgb="FF000000"/>
        <rFont val="微软雅黑"/>
        <charset val="134"/>
      </rPr>
      <t>2</t>
    </r>
    <r>
      <rPr>
        <b/>
        <sz val="8"/>
        <color rgb="FF000000"/>
        <rFont val="微软雅黑"/>
        <charset val="134"/>
      </rPr>
      <t>.12</t>
    </r>
  </si>
  <si>
    <t>保险公司应当建立健全数据质量管理机制，明确管理责任，确保偿付能力数据和风险管理相关数据符合时效性、准确性、一致性和完整性的要求</t>
  </si>
  <si>
    <r>
      <rPr>
        <b/>
        <sz val="8"/>
        <color rgb="FF000000"/>
        <rFont val="微软雅黑"/>
        <charset val="134"/>
      </rPr>
      <t>2</t>
    </r>
    <r>
      <rPr>
        <b/>
        <sz val="8"/>
        <color rgb="FF000000"/>
        <rFont val="微软雅黑"/>
        <charset val="134"/>
      </rPr>
      <t>.13</t>
    </r>
  </si>
  <si>
    <t>I类保险公司应当至少每年评估风险管理信息系统的有效性，并根据风险管理以及内部控制的变化做适当的调整</t>
  </si>
  <si>
    <r>
      <rPr>
        <b/>
        <sz val="8"/>
        <color rgb="FF000000"/>
        <rFont val="微软雅黑"/>
        <charset val="134"/>
      </rPr>
      <t>2</t>
    </r>
    <r>
      <rPr>
        <b/>
        <sz val="8"/>
        <color rgb="FF000000"/>
        <rFont val="微软雅黑"/>
        <charset val="134"/>
      </rPr>
      <t>.14</t>
    </r>
  </si>
  <si>
    <t>保险公司在开展需进行信用评级的业务时，应当聘请符合《保险公司偿付能力监管规则第17号：保险公司信用评级》规定的外部信用评级机构进行信用评级，并公开披露评级结果</t>
  </si>
  <si>
    <r>
      <rPr>
        <b/>
        <sz val="8"/>
        <color rgb="FF000000"/>
        <rFont val="微软雅黑"/>
        <charset val="134"/>
      </rPr>
      <t>2</t>
    </r>
    <r>
      <rPr>
        <b/>
        <sz val="8"/>
        <color rgb="FF000000"/>
        <rFont val="微软雅黑"/>
        <charset val="134"/>
      </rPr>
      <t>.15</t>
    </r>
  </si>
  <si>
    <t>保险公司应当建立偿付能力风险应急管理机制，明确重大突发风险事件的定义和分类、应急管理组织架构、应急预案内容、应急预案启动触发点、应急处置方法和措施、应急预案责任人以及应急事件报告等。保险公司应当对有必要进行应急演练的风险和处置环节，定期开展应急演练，根据演练中发现的问题改善相关制度，并将演练情况和总结留档备查</t>
  </si>
  <si>
    <t>风险管理能力评估表 - 保险风险</t>
  </si>
  <si>
    <t>得分小计
（制度健全性得分+遵循有效性得分）</t>
  </si>
  <si>
    <t>保险公司应当指定相关部门负责保险风险管理工作，明确风险管理、财会、精算、产品、核保、理赔、再保险等相关部门的职责分工，明确各环节的责任人和审批流程</t>
  </si>
  <si>
    <t>产险公司和寿险公司应当从产品开发、核保、理赔、产品管理、准备金评估、再保险管理等环节管理保险风险，制定各环节的保险风险管理制度；再保险公司应当基于风险分类，从定价、核保、理赔、准备金评估、风险管理等环节管理保险风险，制定各环节的保险风险管理制度</t>
  </si>
  <si>
    <t>保险公司应当确定保险风险容忍度和限额</t>
  </si>
  <si>
    <t>保险公司应当定期监测和计量保险风险</t>
  </si>
  <si>
    <t>产险公司和寿险公司应当建立有效的产品开发管理制度，设计开发恰当的保险责任，合理定价，控制保险风险
（一）应当在对消费者需求等方面的市场调研的基础上，对新产品开发进行可行性分析
（二）应当在经验分析和合理预期的基础上，科学设定精算假设，综合考虑市场竞争的因素，对新产品进行合理定价
（三）应当对新产品开发可能产生的风险进行分析，并提出风险控制措施
（四）应当评估自身新产品的管理能力，包括销售、承保、理赔、账户管理等方面
产险公司和寿险公司应当对主险产品和重要附加险产品形成产品开发和定价报告，并由相关高级管理人员审批
再保险公司应当建立有效的合同管理制度，设计恰当的再保险合同条款，合理定价，控制保险风险
（一）应当在经验分析和合理预期的基础上，科学设定精算假设，综合考虑市场竞争的因素，对再保险合同进行合理定价；
（二）应当对单个再保险合同和再保险合同聚集可能产生的风险进行分析，并提出风险控制措施；
（三）应当评估公司层面、险种层面、合同层面的保险风险敞口，对再保险合同风险进行管理</t>
  </si>
  <si>
    <t>保险公司应当按照保险公司内部控制的有关监管规定，建立核保制度并认真执行</t>
  </si>
  <si>
    <t>保险公司应当按照保险公司内部控制的有关监管规定，建立核赔制度，加强对未决赔案的管理，准确评估未决赔款准备金</t>
  </si>
  <si>
    <t>产险公司和寿险公司应当在产品管理环节加强在售产品管理，包括：
（一）对当期签单保费占比在5%以上的在售产品的销售情况、现金流、资本占用、利润等进行评估。对上市两年以内的产品至少每半年评估一次，对上市超过两年的产品至少每年评估一次
（二）对当期签单保费占比在5%以上的在售产品，财产保险公司应当对其保费充足性至少每年评估一次，人身保险公司应当对其死亡率、疾病率、费用率、退保率等重要指标至少每年评估一次
（三）根据最新的经验数据，进行保险风险经验分析和趋势研究，作为调整和改进产品定价的基础
产险公司和寿险公司应当根据评估情况，及时调整公司的产品结构、销售政策、核保政策等，控制保险风险
再保险公司应当加强有效再保险合同管理，包括：
 （一）对主要再保险合同的现金流、资本占用、承保利润等每季度评估一次
 （二）对主要再保险合同的保费充足性至少每年评估一次
 （三）根据评估结果对再保险风险敞口进行调整，控制保险风险</t>
  </si>
  <si>
    <t>保险公司应当按照银保监会有关规定，建立准备金评估程序，准确评估未到期责任准备金和未决赔款准备金，并定期进行准备金充足性检验</t>
  </si>
  <si>
    <t>保险公司应当建立有效的再保险管理制度，控制自留风险，包括：
（一）明确再保险管理流程、再保险限额及审批权限等内容
（二）明确各险种最大自留额标准，对超过最大自留额标准的险种，应当及时进行再保险安排
（三）科学、合理安排巨灾再保险，建立巨灾累积风险管理评估机制，至少每年对公司巨灾累积风险数据、再保险安排效果进行一次评估，形成书面评估报告并留档备查
再保险公司应当按上述标准，建立有效的转分保管理制度</t>
  </si>
  <si>
    <t>保险公司应当根据产品特点制定适当的定性和定量的保险风险监测标准，明确保险风险监测指标和报告模板，应当建立保险风险的监测和内部报告机制</t>
  </si>
  <si>
    <t>保险风险管理牵头部门或风险管理部门至少每半年向高级管理层报告一次保险风险管理情况</t>
  </si>
  <si>
    <t>风险管理能力评估表 - 市场风险</t>
  </si>
  <si>
    <t>保险公司应当制定市场风险管理政策，与公司的业务性质、规模和风险特征相适应，与总体业务发展战略、资本实力和能够承担的总体风险水平相一致</t>
  </si>
  <si>
    <t>保险公司应当建立市场风险限额管理制度，根据业务复杂程度及特性，确定限额种类和层级。保险公司应当为每类资产设定风险限额，并明确限额设定方法以及调整、超限审批处理流程</t>
  </si>
  <si>
    <t>保险公司应当制定市场风险内部控制流程，明确有关决策的审批、授权流程，确保重大投资和资产负债匹配等重大事项经过适当的审批程序</t>
  </si>
  <si>
    <t>保险公司应当根据不同投资资产和负债的特点，采用情景分析、在险价值和压力测试等方法准确计量、持续监测公司面临的市场风险</t>
  </si>
  <si>
    <t>保险公司应当制定各类市场风险的定量监测标准，建立市场风险监测和内部报告机制，至少每季度向高级管理层报告一次</t>
  </si>
  <si>
    <t>保险公司应当通过有效的资产负债管理等方法，适时调整资产、负债结构，对公司面临的市场风险进行统筹管理</t>
  </si>
  <si>
    <t>保险公司应当建立市场风险管理的工作流程，指定专门部门牵头负责市场风险管理工作，明确投资、风险管理、财会等相关部门的职责分工</t>
  </si>
  <si>
    <t>保险公司应当建立投资资产穿透管理制度，至少包括：
（一）及时掌握非基础资产的交易对手、交易结构、持有份额等信息
（二）准确识别非基础资产的底层资产及其风险
（三）穿透计量非基础资产的最低资本</t>
  </si>
  <si>
    <t>保险公司应当建立利率风险管理制度，包括：
（一）分析公司受利率风险影响的资产和负债类别； 
（二）定期采用久期、凸性、剩余期限等工具，综合运用情景分析、在险价值和压力测试等方法分析有关资产负债的利率敏感性和利率风险状况；
（三）识别、分析、监测利率风险变化情况，并将相关风险管理要求纳入投资管理和产品管理流程中；
（四）定期对宏观经济状况和货币政策进行分析，在公司既定的利率风险限额内，根据缺口状况，使用利率风险管理工具，有效管理利率风险</t>
  </si>
  <si>
    <t>保险公司应当建立权益价格风险管理制度，包括： 
（一）建立权益资产投资决策程序，重大投资项目应进行充分的尽职调查，履行必要的审批程序；
（二）定期对宏观经济状况进行分析，及时跟踪影响市场整体和权益资产的有关信息，分析权益资产可能的价格波动对公司的影响；
（三）运用风险暴露、在险价值、敏感性指标等工具对权益价格风险进行计量，及时分析、监控和防范权益价格风险；
（四）权益资产组合应在单项资产、行业等方面实现分散化管理，采用定量分析指标，及时分析、监控集中度风险；
（五）定期对子公司、合营企业和联营企业的权益价格风险进行评估；
（六）建立股权项目的退出管理机制。对于正常退出项目，制定退出流程和管理追踪机制；对于风险处置退出项目，建立风险缓释及处置方案，有效控制事后风险</t>
  </si>
  <si>
    <t>保险公司应当建立房地产价格风险管理制度，包括：
（一）建立房地产投资决策程序，重大投资决策应履行必要的审批程序；
（二）建立房地产投资的投后管理制度，及时跟踪分析房地产所处国家和地区的经济发展、宏观政策等对房地产价格的影响，通过压力测试等方法合理评估房地产价格风险；
（三）合理控制房地产投资的规模及集中度，有效降低房地产价格风险；
（四）定期对投资性房地产的减值迹象进行识别判断，及时计提资产减值</t>
  </si>
  <si>
    <t>保险公司应当建立境外资产价格风险管理制度，包括：
（一）建立境外资产投资决策程序，重大投资项目应进行充分的尽职调查，履行必要的审批程序；
（二）按国家、地区对境外资产进行管理和监测；
（三）对全球宏观经济、政治、军事等重大事件进行持续关注，对有关国家和地区的主权评级持续跟踪，分析其对境外资产所在国家和地区经济可能的影响；
（四）结合自身风险偏好，综合评估境外资产价格风险，并根据需要选取合适的风险管理工具，进行风险对冲</t>
  </si>
  <si>
    <t>保险公司应当建立汇率风险管理制度，包括：
（一）分币种进行分析、监测和管理
（二）采用外汇风险暴露分析等方法，评估汇率变动对保险公司资产、负债和净资产的影响
（三）根据汇率风险的大小及特性，选取合适的工具对冲汇率风险</t>
  </si>
  <si>
    <t>保险公司应当加强市场风险集中度管理，包括公司整体及分账户的监控，及时识别、分析、监测交易对手集中度风险和单一资产类别集中度风险，确保集中度风险维持在合理水平。</t>
  </si>
  <si>
    <t>保险公司开展委托投资业务的，应当建立委托投资管理制度，包括但不限于：
（一）建立受托方选聘、监督、评价、考核等内容，并覆盖委托投资全过程；
（二）通过投资指引、委托合同等对受托方传导资产配置政策并进行主动风险管理，包括但不限于要求受托方及时、准确计量受托资产估值，及时反馈委托投资账户资产配置情况，协助保险公司计量市场风险；
（三）要求受托方按《保险公司偿付能力监管规则第12号：偿付能力风险管理要求与评估》第五十八条规定建立投资资产穿透管理制度或协助保险公司对投资资产进行穿透管理；
（四）要求受托方保证各项投资业务的开展满足监管与合规管理的要求，并按照监管及委托人的要求及时提供各类必要的市场风险报告</t>
  </si>
  <si>
    <t>保险公司应当在识别、计量和监控市场风险基础上，建立公司内部的市场风险管理报告机制，市场风险管理牵头部门或风险管理部门至少每半年向高级管理层报告一次市场风险管理情况</t>
  </si>
  <si>
    <t>风险管理能力评估表 - 信用风险</t>
  </si>
  <si>
    <t>保险公司应当明确风险管理、投资、再保、财务等部门在信用风险管理方面的职责分工</t>
  </si>
  <si>
    <t>保险公司应当建立内部信用评级制度体系，规范内部信用评级的方法和流程以及外部信用评级的运用，合理使用信用评级结果</t>
  </si>
  <si>
    <t>保险公司应当建立信用风险限额管理制度，根据公司总体风险偏好和业务特征，确定信用风险的总体限额，并明确限额设定方法以及调整、超限审批流程</t>
  </si>
  <si>
    <t>保险公司应当在设定总体限额基础上，采用恰当的方法对限额进行细分，至少包括：
（一）根据交易对手、发行方、担保机构等设定各级信用限额
（二）根据不同国家、地区设定各级信用限额
（三）根据行业分布设定各级信用限额</t>
  </si>
  <si>
    <t>保险公司应当建立投资交易对手的资信管理制度，至少包括：
（一）建立交易对手库，跟踪交易对手的资信状况，定期更新交易对手库，与库外的交易对手进行交易应经首席风险官和相关负责人审批；
（二）明确各交易对手的授信额度；
（三）I类保险公司应估算违约率、违约损失率等风险参数，及时计提资产减值；II类保险公司应根据有关信息，及时计提资产减值； 
（四）分析并更新相关投资资产的内部评级和外部评级结果</t>
  </si>
  <si>
    <t>保险公司应当建立再保险交易对手的资信管理制度，至少包括：
（一）确定再保险交易对手的选择标准和方法
（二）建立再保险交易对手的资信预警机制，对再保险交易对手的信用风险进行动态跟踪和管理
（三）建立再保险应收款项的管理、催收制度，及时计提资产减值
（四）对境外再保险交易对手的额外要求</t>
  </si>
  <si>
    <t>保险公司应当建立应收保费等应收款项的管理制度，明确相应的职责分工、催收管理、考核评价等内容</t>
  </si>
  <si>
    <t>保险公司应当建立信用风险预警机制，至少包括：
（一）主动发现或获悉疑似信用事件，并及时进行分析研判；
（二）对于重大信用事件，应当第一时间出具预警通报，排查持仓情况；
（三）信用评级人员应定期审视持仓资产的信用资质，同时评估债务人整体偿债能力的恶化程度，对相关投资的内部评级作出适当调整。对发生信用事件的债务人，应根据严重程度，对交易对手和本公司的投资业务往来进行必要限制，严格控制信用风险</t>
  </si>
  <si>
    <t>保险公司应当加强信用风险集中度管理，监控维度包括但不限于资产类别、交易对手、发行管理人、行业、地区等</t>
  </si>
  <si>
    <t>保险公司开展委托投资业务的，应当建立委托投资管理制度，包括但不限于：
（一）建立受托方选聘、监督、评价、考核等内容，并覆盖委托投资全过程；
（二）通过投资指引、委托合同等对受托方传导资产配置政策并进行主动风险管理，包括但不限于要求受托方及时、准确计量受托资产估值，及时反馈委托投资账户资产配置情况，协助保险公司计量信用风险；
（三）要求受托方按照本规则要求建立相关制度体系，至少包括内部信用评级制度体系、信用风险的舆情监测和预警机制，以及风险资产处置流程。
（四）要求受托方按《保险公司偿付能力监管规则第12号：偿付能力风险管理要求与评估》第五十八条规定建立投资资产穿透管理制度或协助保险公司对投资资产进行穿透管理；
（五）要求受托方保证各项投资业务的开展满足监管与合规管理的要求，并按照监管及委托人的要求及时提供各类必要的信用风险报告</t>
  </si>
  <si>
    <t>保险公司应当在识别、计量和监控信用风险基础上，建立公司内部的信用风险管理报告机制，信用风险管理牵头部门或风险管理部门至少每半年向高级管理层报告一次信用风险管理情况</t>
  </si>
  <si>
    <t>风险管理能力评估表 - 操作风险</t>
  </si>
  <si>
    <t>基本要求</t>
  </si>
  <si>
    <t>保险公司应当明确操作风险的定义和分类，并对操作风险进行分类管理，可以按损失事件、业务条线、风险成因、损失形态和后果严重程度等进行分类</t>
  </si>
  <si>
    <t>保险公司应当明确操作风险管理的组织架构和相关部门的职责分工</t>
  </si>
  <si>
    <t>保险公司应当明确操作风险的管理方法，工作程序和工作流程</t>
  </si>
  <si>
    <t>保险公司应当建立操作风险的内部报告机制，包括报告的责任、路径、频率等</t>
  </si>
  <si>
    <t>识别与分析</t>
  </si>
  <si>
    <t>保险公司应当加强操作风险的识别与分析：
（一）对可能出现操作风险的业务流程、人员、系统和外部事件等因素进行识别和分析，例如销售误导、理赔欺诈、投资误操作、财务披露错误、洗钱、信息安全、系统故障等方面的操作风险；
（二）从风险影响程度、发生频率与控制效率等方面对已识别的风险进行分析和评价；
（三）在新业务、新产品上线，公司管理流程或体系有重大变化时，应及时开展针对性的操作风险识别与评估</t>
  </si>
  <si>
    <t>管理与防范</t>
  </si>
  <si>
    <t>保险公司应当完善销售、承保、理赔、再保险等保险业务，以及资金运用、公司治理、信息系统、财务管理、案件管理等条线的内部操作流程，在全面管理的基础上，对公司重要业务事项和高风险领域实施重点控制</t>
  </si>
  <si>
    <t>保险公司应当建立有效的业务管理、财务管理、资金运用、风险管理等相关信息系统，将内部控制流程嵌入到信息系统中，并定期对信息系统的适用性、安全性及可靠性进行评估并不断完善</t>
  </si>
  <si>
    <t>保险公司应当加强对总公司和分支机构人员的管理，通过职责分离、授权和层级审批等机制，形成合理制约和有效监督，并建立定期轮岗制度和培训制度</t>
  </si>
  <si>
    <t>保险公司应加强操作风险管理与内部控制管理的协同，明确其牵头部门和配合部门的职责，至少每年开展一次操作风险控制自评估，准确识别和评估潜在的操作风险，全面评价内部控制的有效性，形成评价结论，出具评价报告并持续改进</t>
  </si>
  <si>
    <t>保险公司应当建立操作风险损失事件库，明确事件的收集标准、收集范围、审批和入库流程等要求，至少应当包括事件发生或发现的时间、涉及机构及业务条线、风险成因、损失形态、后果严重程度、事件描述和支持文档等内容</t>
  </si>
  <si>
    <t>保险公司应当建立、应用和维护操作风险关键指标库，监测可能造成损失的各项风险，并采取相应控制措施。相关部门应定期将监测结果反馈操作风险管理牵头部门，进行整体分析与评估</t>
  </si>
  <si>
    <t>保险公司内审部门每年应当将操作风险损失事件库和操作风险关键指标库纳入《保险公司偿付能力监管规则第12号：偿付能力风险管理要求与评估》第二十五条规定的公司偿付能力风险管理体系运行情况的检查、评估工作中</t>
  </si>
  <si>
    <t>偿付能力信息公开披露</t>
  </si>
  <si>
    <t>保险公司应当按照《保险公司偿付能力监管规则第15号：偿付能力信息公开披露》编制偿付能力季度报告摘要并对外公开披露</t>
  </si>
  <si>
    <t>非上市保险公司应当在每季度结束后30日内，披露偿付能力季度报告摘要。上市保险公司及其子公司应当在第1季度和第3季度结束后30日内，披露偿付能力季度报告摘要；在披露半年度财务报告和年度财务报告的同时，披露第2季度和第4季度的偿付能力季度报告摘要。
保险公司不能按时公开披露偿付能力信息的，应当在规定的公开披露期限之前，在公司官方网站首页公布不能按时披露的原因及预计披露的时间。延迟披露的时间不得超过15日</t>
  </si>
  <si>
    <t>保险公司应当在公司官方网站和中国保险行业协会网站上披露偿付能力季度报告摘要</t>
  </si>
  <si>
    <t>保险公司经审计的第4季度偿付能力信息存在重大变动等情况的，应当自审计报告出具之日起10日内发布补充信息，包括但不限于以下情况：
（一）审计师出具了除“无保留意见”外的审计报告；
（二）审计后的核心偿付能力充足率或综合偿付能力充足率不达标；
（三）审计后的核心偿付能力充足率或综合偿付能力充足率变动比例超过10%；
（四）审计后的实际资本或最低资本的变动比例超过10%；
（五）银保监会认为需要披露的其它情况。
保险公司披露上述情况时，应当说明与审计师的主要分歧以及核心偿付能力充足率、综合偿付能力充足率、实际资本和最低资本等指标变动的主要原因等</t>
  </si>
  <si>
    <t>在可能影响保险消费者首次投保决策或续保决策的各种场景下，财产保险公司和人身保险公司应当及时、充分地向保险消费者披露自身的偿付能力相关信息，包括但不限于：在向保险消费者提交的投保提示书、分红保险红利通知书、万能保险和投资连结保险的保单状态报告等纸质或电子文件的显著位置，披露公司最近季度的综合偿付能力充足率、风险综合评级等信息，并说明偿付能力充足率是否达到监管要求，或通过在显著位置设置二维码、网址链接等形式披露上述信息</t>
  </si>
  <si>
    <t>保险公司为开展保险业务参加各类投标时，应按招标要求列示公司偿付能力信息，或单独列示公司最近四个季度的核心偿付能力充足率和综合偿付能力充足率、最近一期的风险综合评级等信息，并说明偿付能力充足率是否达到监管要求</t>
  </si>
  <si>
    <t>在官方网站发布偿付能力季度报告摘要的同时，非上市保险公司应当向所有股东、上市保险公司应当向持股占5%以上的股东，以电子文件或纸质文件形式发送偿付能力季度报告摘要。
保险公司在向股东公布利润分配方案时，应当同时公布该方案对公司偿付能力充足率的影响。
保险公司年度股东大会应当设置偿付能力说明环节， 对公司年度内四个季度的偿付能力状况进行回顾和分析。
保险公司在进行增资、股权变更、债券发行等交易时，非上市保险公司应当向所有股东、上市公司应当向持股占5%以上的股东，书面说明该项活动之前四个季度的偿付能力充足率及该项交易对偿付能力充足率的潜在影响</t>
  </si>
  <si>
    <t>保险公司在进行增资、股权变更、债券发行等交易时，应当向潜在投资方或债权人书面说明最近四个季度的偿付能力充足率及该项交易对偿付能力充足率的潜在影响</t>
  </si>
  <si>
    <t>社会公众或利益相关方等信息使用者要求了解公司偿付能力信息，或对公司披露的偿付能力季度报告摘要存有疑问，保险公司应及时受理；按照有关法律法规不能对外提供所需信息的，应给予合理解释</t>
  </si>
  <si>
    <t>保险公司进行业绩发布、证券发行等路演活动时，应当设置偿付能力信息的应询环节</t>
  </si>
  <si>
    <t>保险公司应建立健全偿付能力信息公开披露的内部控制制度，覆盖信息的生成、采集、审核和披露等各个环节，明确各环节的责任部门和责任人，确保信息披露的充分性、可理解性、及时性、真实性和公平性</t>
  </si>
  <si>
    <t>保险公司进行偿付能力信息公开披露时，所披露的信息仅限于本公司信息，不得与其他保险公司的信息进行对比</t>
  </si>
  <si>
    <t>保险公司应当建立舆情监测机制，及时收集和评估社会公众对公开披露的偿付能力信息的反映，建立应急预案，防范声誉风险</t>
  </si>
  <si>
    <t>内部报告</t>
  </si>
  <si>
    <t>保险公司应当在识别、分析和监控操作风险基础上，建立公司内部的操作风险管理报告机制，操作风险管理牵头部门或风险管理部门至少每半年向高级管理层报告一次操作风险评估和管理情况</t>
  </si>
  <si>
    <t>风险管理能力评估表 - 战略风险</t>
  </si>
  <si>
    <t>保险公司应当明确战略制定和战略实施的工作机制和流程，科学合理制定战略目标和战略规划，并确保能够有效实施</t>
  </si>
  <si>
    <t>保险公司应当在充分考虑公司的市场环境、风险偏好、资本状况、公司能力等因素的前提下制定战略目标和战略规划</t>
  </si>
  <si>
    <t>保险公司的战略目标和战略规划应当符合国家宏观经济政策、金融行业政策要求，并与公司风险管理文化及公司能力匹配</t>
  </si>
  <si>
    <t>保险公司应当配备专业化的人才队伍，提高公司经营管理能力和风险管理能力，制定科学有效的业绩考核制度，确保战略实施符合公司整体规划</t>
  </si>
  <si>
    <t>保险公司应当加强业务战略管理，至少包括：
（一）保险公司应当建立专业化的业务管理队伍；
（二）推出新产品、新业务以及开发新渠道时应当充分评估公司的管理能力和市场环境，确保业务战略与公司能力、市场环境相匹配；
（三）保险公司应当具备相应的风险管理能力，及时识别各类业务风险</t>
  </si>
  <si>
    <t>保险公司应当加强投资战略管理，至少包括：
（一）提高公司投资管理能力，确保公司能力与投资战略相匹配；
（二）密切关注市场环境变化，并根据市场环境变化及时调整投资战略；
（三）提高权益投资、投资性房地产、信托等高风险投资的管理能力，进行重大投资时应当充分评估市场影响和公司风险管理能力</t>
  </si>
  <si>
    <t>保险公司应当加强海外发展战略管理，至少包括：
（一）开展海外发展战略前应充分评估公司风险管理能力，海外发展风险及其可能对公司自身产生的影响；
（二）开展海外发展战略应当建立专业的海外发展战略管理团队；
（三）应当定期评估投资地区的经济和政策形势，密切关注国际经济形势，并针对重大变化及时做出适当调整</t>
  </si>
  <si>
    <t>保险公司应当持续关注宏观经济金融形势以及宏观经济政策、金融行业政策的重大变化，并评估自身能力，根据情况调整战略目标和战略规划，确保公司战略与公司能力变化、经营环境变化相匹配</t>
  </si>
  <si>
    <t>保险公司应当在识别、分析和监控战略风险基础上，建立公司内部的战略风险管理报告机制，高级管理层至少每半年向董事会报告一次战略风险的评估和管理情况</t>
  </si>
  <si>
    <t>风险管理能力评估表 - 声誉风险</t>
  </si>
  <si>
    <t>治理架构</t>
  </si>
  <si>
    <t>保险公司应强化公司治理在声誉风险管理中的作用，明确董事会、监事会、高级管理层、声誉风险管理部门、其他职能部门、分支机构和子公司的职责分工，构建组织健全、职责清晰的声誉风险治理架构和相互衔接、有效联动的运行机制</t>
  </si>
  <si>
    <t>保险公司董事会、监事会和高级管理层分别承担声誉风险管理的最终责任、监督责任和管理责任，董事长或主要负责人为第一责任人</t>
  </si>
  <si>
    <t>保险公司董事会负责确定声誉风险管理策略和总体目标，掌握声誉风险状况，监督高级管理层开展声誉风险管理。</t>
  </si>
  <si>
    <t>对于声誉事件造成公司和行业重大损失、市场大幅波动、引发系统性风险或影响社会经济秩序稳定的，董事会应听取专门报告，并在下一年听取声誉风险管理的专项报告</t>
  </si>
  <si>
    <t>保险公司监事会负责监督董事会和高级管理层在声誉风险管理方面的履职尽责情况，并将相关情况纳入监事会工作报告</t>
  </si>
  <si>
    <t>保险公司高级管理层负责建立健全声誉风险管理制度，完善工作机制，制定重大事项的声誉风险应对预案和处置方案，安排并推进声誉事件处置。每年至少进行一次声誉风险管理评估</t>
  </si>
  <si>
    <t>保险公司应设立或指定部门作为本公司声誉风险管理部门，并配备相应管理资源</t>
  </si>
  <si>
    <t>声誉风险管理部门负责牵头落实高级管理层工作部署，指导协调其他职能部门、分支机构和子公司贯彻声誉风险管理制度要求，协调组织开展声誉风险的监测报告、排查评估、应对处置等工作，制定并实施员工教育和培训计划</t>
  </si>
  <si>
    <t>其他职能部门及分支机构负责执行声誉风险防范和声誉事件处置中与本部门（机构）有关的各项决策，同时应设置专职或兼职的声誉风险管理岗位，加强与声誉风险管理部门的沟通协调，筑牢声誉风险管理第一道防线</t>
  </si>
  <si>
    <t>保险公司应指导子公司参照母公司声誉风险管理基本原则，建立与自身情况及外部环境相适应的声誉风险治理架构、制度和流程，落实母公司声誉风险管理有关要求，做好本机构声誉风险的监测、防范和处置工作</t>
  </si>
  <si>
    <t>全流程管理</t>
  </si>
  <si>
    <t>保险公司应建立声誉风险事前评估机制，在进行重大战略调整、参与重大项目、实施重大金融创新及展业、重大营销活动及媒体推广、披露重要信息、涉及重大法律诉讼或行政处罚、面临群体性事件、遇到行业规则或外部环境发生重大变化等容易产生声誉风险的情形时，应进行声誉风险评估，根据评估结果制定应对预案</t>
  </si>
  <si>
    <t>保险公司应建立声誉风险监测机制，充分考虑与保险风险、市场风险、信用风险、操作风险、战略风险、流动性风险以及其他风险的关联性，及时发现和识别声誉风险</t>
  </si>
  <si>
    <t>保险公司应建立声誉事件分级机制，结合本机构实际，对声誉事件的性质、严重程度、传播速度、影响范围和发展趋势等进行研判评估，科学分类，分级应对</t>
  </si>
  <si>
    <t>保险公司应加强声誉风险应对处置，按照声誉事件的不同级别，灵活采取相应措施，可包括：
（一）核查引发声誉事件的基本事实、主客观原因，分析机构的责任范围；
（二）检视其他经营区域及业务、宣传策略等与声誉事件的关联性，防止声誉事件升级或出现次生风险；
（三）对可能的补救措施进行评估，根据实际情况采取合理的补救措施控制利益相关方损失程度和范围；
（四）积极主动统一准备新闻口径，通过新闻发布、媒体通气、声明、公告等适当形式，适时披露相关信息，澄清事实情况，回应社会关切；
（五）对引发声誉事件的产品设计缺陷、服务质量弊病、违法违规经营等问题进行整改，根据情节轻重进行追责，并视情公开，展现真诚担当的社会形象；
（六）及时开展声誉恢复工作，加大正面宣传，介绍针对声誉事件的改进措施以及其他改善经营服务水平的举措，综合施策消除或降低声誉事件的负面影响；
（七）对恶意损害本机构声誉的行为，依法采取措施维护自身合法权益；
（八）声誉事件处置中其他必要的措施</t>
  </si>
  <si>
    <t>保险公司应建立声誉事件报告机制，明确报告要求、路径和时限。对于符合突发事件信息报告有关规定的，按要求向监管部门报告</t>
  </si>
  <si>
    <t>保险公司应强化考核问责，将声誉事件的防范处置情况纳入考核范围，对引发声誉事件或预防及处置不当造成重大损失或严重不良影响的相关人员和声誉风险管理部门、其他职能部门、分支机构等应依法依规进行问责追责</t>
  </si>
  <si>
    <t>保险公司应开展全流程评估工作，对相关问题的整改情况进行跟踪评价，对整个声誉事件进行复盘总结，及时查缺补漏，进一步完善制度、规范流程，避免同类声誉事件再次发生</t>
  </si>
  <si>
    <t>常态化建设</t>
  </si>
  <si>
    <t>保险公司应定期开展声誉风险隐患排查，覆盖内部管理、产品设计、业务流程、外部关系等方面，从源头减少声誉风险触发因素，持续完善声誉风险应对预案和相关内部制度</t>
  </si>
  <si>
    <t>保险公司应定期开展声誉风险情景模拟和应急演练，检视机构应对各种不利事件特别是极端事件的反应能力和适当程度，并将声誉风险情景纳入本机构压力测试体系，在开展各类压力测试过程中充分考虑声誉风险影响</t>
  </si>
  <si>
    <t>保险公司应建立与投诉、举报、调解、诉讼等联动的声誉风险防范机制，及时回应和解决有关合理诉求，防止处理不当引发声誉风险</t>
  </si>
  <si>
    <t>保险公司应主动接受社会舆论监督，建立统一管理的采访接待和信息发布机制，及时准确公开信息，避免误读误解引发声誉风险</t>
  </si>
  <si>
    <t>保险公司应做好声誉资本积累，加强品牌建设，承担社会责任，诚实守信经营，提供优质高效服务</t>
  </si>
  <si>
    <t>保险公司应将声誉风险管理纳入内部审计范畴，定期审查和评价声誉风险管理的规范性和有效性，包括但不限于：
（一）治理架构、策略、制度和程序能否确保有效识别、监测和防范声誉风险；
（二）声誉风险管理政策和程序是否得到有效执行；
（三）风险排查和应急演练是否开展到位。</t>
  </si>
  <si>
    <t>保险公司应当在分析和监控声誉风险基础上，建立公司内部的声誉风险管理报告机制，声誉风险管理牵头部门或风险管理部门至少每半年向高级管理层报告一次对声誉风险的评估和管理情况</t>
  </si>
  <si>
    <t>风险管理能力评估表 - 流动性风险</t>
  </si>
  <si>
    <t>治理结构</t>
  </si>
  <si>
    <t>保险公司应当建立完善的流动性风险管理治理结构，明确董事会及其下设的专门委员会、高级管理层，以及相关部门在流动性风险管理中的职责和报告路线，并建立相应的考核及问责机制</t>
  </si>
  <si>
    <t>保险公司董事会承担流动性风险管理的最终责任，履行以下职责：
（一）审批并至少每年审议一次流动性风险偏好和容忍度、流动性风险管理策略、重要的政策和流程
（二）监督高级管理层对流动性风险进行有效的管理和控制
（三）持续关注流动性风险状况，及时了解流动性风险水平及其重大变化
董事会可以授权其下设的专门委员会履行其部分职责
未设置董事会的外国保险公司分公司，应由高级管理层履行董事会的流动性风险管理职责并承担相应的责任</t>
  </si>
  <si>
    <t>保险公司的高级管理层应当在董事会授权下履行以下流动性风险管理职责：
（一）根据董事会批准的流动性风险偏好和容忍度，制定并执行流动性风险管理策略、政策和流程；
（二）定期评估和改进流动性风险管理制度，确保其有效性；
（三）定期评估流动性风险，及时监测现有和潜在流动性风险的重大变化，并定期向董事会报告；
（四）制定和组织实施流动性风险应急计划；
（五）建立与公司实际情况相适应的信息系统，支持流动性风险的识别、计量、监测和控制；
（六）其他有关职责</t>
  </si>
  <si>
    <t>保险公司应当建立健全流动性风险管理的工作程序和工作流程，指定一名高级管理人员负责流动性风险管理工作，并明确流动性风险管理牵头部门及相关部门的职责分工</t>
  </si>
  <si>
    <t>管理策略、政策和程序</t>
  </si>
  <si>
    <t>保险公司应当制定流动性风险管理策略，明确流动性风险管理的目标、管理模式、主要政策和程序</t>
  </si>
  <si>
    <t>保险公司应当根据业务规模、产品结构、风险状况和市场环境等因素，在充分考虑其他风险对流动性风险的影响和公司整体风险偏好的基础上，确定其流动性风险偏好和容忍度</t>
  </si>
  <si>
    <t>保险公司应当根据流动性风险偏好和容忍度设定流动性风险限额，并建立流动性风险限额管理制度，至少应当包括以下内容：
（一）各项流动性风险限额，包括现金头寸、非流动资产比例等
（二）流动性风险限额的设定、审批、监测和调整流程
（三）超限额的报告、审批及问责制度
（四）流动性风险限额管理的监督检查</t>
  </si>
  <si>
    <t>保险公司应当根据流动性风险偏好制定并持续完善流动性风险管理政策和流程，做好流动性风险管理工作，包括但不限于：
（一）流动性风险识别、计量和监测；（二）日常现金流管理；（三）业务管理；
（四）投资管理；（五）融资管理；（六）再保险管理；
（七）现金流压力测试；（八）流动性应急计划</t>
  </si>
  <si>
    <t>识别、计量、监测、控制和报告</t>
  </si>
  <si>
    <t>保险公司应当结合公司实际，运用适当的方法、工具和模型，有效识别、计量、监测和控制流动性风险，维持充足的流动性水平以满足各种资金需求和应对不利的市场状况</t>
  </si>
  <si>
    <t>保险公司应当根据自身业务结构及风险特征，识别和关注可能引发流动性风险的重大事件，及时分析其对流动性水平的影响。重大事件包括但不限于：
（一）非正常的集中退保
（二）大规模满期或者生存金给付
（三）重大理赔事件
（四）投资大幅亏损
（五）巨灾风险事件
（六）失去关键销售渠道
（七）重要交易对手出现违约风险或外部信用评级下调至BB+及以下
（八）公司信用评级发生不利变化
（九）重大声誉风险事件
（十）其他重大事件</t>
  </si>
  <si>
    <t>保险公司应当识别、评估和监测保险风险、市场风险、信用风险、操作风险、战略风险、声誉风险等风险对公司流动性水平的影响，防范其他风险向流动性风险的转化与传递</t>
  </si>
  <si>
    <t>保险公司应当加强对传统保险账户、分红保险账户、投资连结保险账户、万能保险账户的流动性水平的计量和监测，及时识别和控制流动性风险</t>
  </si>
  <si>
    <t>保险公司应当加强日常现金流管理，合理安排经营活动、投资活动和融资活动等各类现金流，确保有充足的流动性履行各项支付义务</t>
  </si>
  <si>
    <t>保险公司日常现金流管理至少应当包括以下内容：
（一）定期监测公司现金流入和现金流出，分红保险账户、投资连结保险账户和万能保险账户等账户的现金流入和现金流出，以及各分支机构的现金流入和现金流出
（二）根据公司的经营活动、投资活动和融资活动，合理估计公司现金流需求
（三）合理调配资金，按时履行各项支付义务</t>
  </si>
  <si>
    <t>保险公司在制定业务发展计划、销售新产品和开展各项保险业务活动前，应当充分考虑公司的流动性状况，评估其对公司流动性的影响，并采取相应的措施</t>
  </si>
  <si>
    <t>保险公司应当评估和管理下列保险业务活动对公司流动性风险状况的影响：
（一）业务发展计划的重大调整
（二）销售新产品或停售现有产品
（三）开发或调整销售渠道
（四）制定分红保险的分红政策、万能保险的结算利率等
（五）退保、赔付、保单质押贷款等因素的变化情况
（六）其他可能对公司流动性风险状况产生影响的保险业务活动</t>
  </si>
  <si>
    <t>保险公司在制定投资策略和投资计划时，应当考虑公司的流动性状况，充分评估投资活动对公司未来流动性水平的影响</t>
  </si>
  <si>
    <t>保险公司投资管理至少应当考虑以下因素：
（一）保持适当的流动资产比例，控制非流动资产比重，维持合理的资产结构
（二）加强资产与负债的流动性匹配管理，根据公司业务特点和负债特点，确定投资资产结构，从期限、币种、现金流等方面合理匹配资产与负债
（三）定期评估投资资产的风险、流动性水平和市场价值，检验投资资产的变现能力
（四）密切关注金融市场环境对投资资产流动性的影响</t>
  </si>
  <si>
    <t>保险公司融资管理至少应当考虑以下因素：
（一）加强融资渠道管理，保持在其选定的融资渠道中的适当活跃程度，定期检验其在各类融资渠道中的融资能力
（二）提高融资渠道的分散化程度，加强交易对手、融资市场等集中度管理
（三）加强对可抵（质）押资产的管理，定期评估通过抵（质）押资产融资的能力
（四）密切关注金融市场流动性对保险公司外部融资能力的影响</t>
  </si>
  <si>
    <t>保险公司应当评估再保险业务对流动性风险的影响，加强再保险业务现金流的管理，并合理利用再保险工具，缓释重大保险事故可能引发的流动性风险</t>
  </si>
  <si>
    <t>保险公司应当按照《保险公司偿付能力监管规则第13号：流动性风险》的有关要求，建立现金流压力测试模型，使用审慎合理的假设，定期进行现金流压力测试。</t>
  </si>
  <si>
    <t>保险公司应定期评估现金流压力测试的各项假设，根据需要进行修正，并保留书面记录</t>
  </si>
  <si>
    <t>保险公司应当根据公司实际情况，制定有效的流动性应急计划。流动性应急计划至少应当包括以下内容：
（一）触发启动应急计划的条件
（二）董事会、管理层及各部门在应急计划中的权限和职责
（三）可以使用的各类应急措施、每类应急措施可以筹集资金的规模和所需时间
（四）应急计划组织实施的程序和流程
（五）与交易对手、客户、媒体等外部相关方的沟通机制</t>
  </si>
  <si>
    <t>保险公司综合考虑业务发展及市场变化等因素，定期评估流动性风险管理机制和制度的有效性，必要时进行适当调整</t>
  </si>
  <si>
    <t>保险公司应当在识别、计量和监控流动性风险基础上，建立公司内部的流动性风险管理报告机制，流动性风险管理牵头部门或风险管理部门至少每半年向高级管理层报告一次对流动性风险的评估和管理情况</t>
  </si>
</sst>
</file>

<file path=xl/styles.xml><?xml version="1.0" encoding="utf-8"?>
<styleSheet xmlns="http://schemas.openxmlformats.org/spreadsheetml/2006/main">
  <numFmts count="5">
    <numFmt numFmtId="176" formatCode="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1">
    <font>
      <sz val="11"/>
      <color theme="1"/>
      <name val="宋体"/>
      <charset val="134"/>
      <scheme val="minor"/>
    </font>
    <font>
      <sz val="8"/>
      <color theme="1"/>
      <name val="微软雅黑"/>
      <charset val="134"/>
    </font>
    <font>
      <b/>
      <sz val="18"/>
      <color rgb="FF000000"/>
      <name val="黑体"/>
      <charset val="134"/>
    </font>
    <font>
      <b/>
      <sz val="8"/>
      <color theme="1"/>
      <name val="微软雅黑"/>
      <charset val="134"/>
    </font>
    <font>
      <b/>
      <sz val="8"/>
      <color rgb="FF000000"/>
      <name val="微软雅黑"/>
      <charset val="134"/>
    </font>
    <font>
      <b/>
      <sz val="8"/>
      <name val="微软雅黑"/>
      <charset val="134"/>
    </font>
    <font>
      <sz val="8"/>
      <color rgb="FF000000"/>
      <name val="微软雅黑"/>
      <charset val="134"/>
    </font>
    <font>
      <sz val="8"/>
      <name val="微软雅黑"/>
      <charset val="134"/>
    </font>
    <font>
      <sz val="10"/>
      <color theme="1"/>
      <name val="宋体"/>
      <charset val="134"/>
      <scheme val="minor"/>
    </font>
    <font>
      <sz val="8"/>
      <color theme="1" tint="0.0499893185216834"/>
      <name val="微软雅黑"/>
      <charset val="134"/>
    </font>
    <font>
      <sz val="9"/>
      <color theme="1"/>
      <name val="宋体"/>
      <charset val="134"/>
    </font>
    <font>
      <b/>
      <sz val="8"/>
      <color theme="1" tint="0.0499893185216834"/>
      <name val="微软雅黑"/>
      <charset val="134"/>
    </font>
    <font>
      <b/>
      <sz val="20"/>
      <color rgb="FF000000"/>
      <name val="黑体"/>
      <charset val="134"/>
    </font>
    <font>
      <b/>
      <sz val="10.5"/>
      <color rgb="FF000000"/>
      <name val="宋体"/>
      <charset val="134"/>
    </font>
    <font>
      <b/>
      <sz val="10"/>
      <color rgb="FF000000"/>
      <name val="宋体"/>
      <charset val="134"/>
    </font>
    <font>
      <b/>
      <sz val="12"/>
      <color rgb="FF000000"/>
      <name val="Times New Roman"/>
      <charset val="134"/>
    </font>
    <font>
      <sz val="14"/>
      <color rgb="FF000000"/>
      <name val="宋体"/>
      <charset val="134"/>
    </font>
    <font>
      <b/>
      <sz val="10"/>
      <color theme="1"/>
      <name val="宋体"/>
      <charset val="134"/>
    </font>
    <font>
      <b/>
      <sz val="18"/>
      <color theme="1"/>
      <name val="黑体"/>
      <charset val="134"/>
    </font>
    <font>
      <sz val="16"/>
      <color rgb="FF000000"/>
      <name val="仿宋_GB2312"/>
      <charset val="134"/>
    </font>
    <font>
      <sz val="16"/>
      <color theme="1"/>
      <name val="Arial"/>
      <charset val="134"/>
    </font>
    <font>
      <sz val="10"/>
      <color theme="1"/>
      <name val="Arial"/>
      <charset val="134"/>
    </font>
    <font>
      <sz val="16"/>
      <color theme="1"/>
      <name val="黑体"/>
      <charset val="134"/>
    </font>
    <font>
      <b/>
      <sz val="26"/>
      <color theme="1"/>
      <name val="宋体"/>
      <charset val="134"/>
    </font>
    <font>
      <b/>
      <sz val="18"/>
      <color theme="1"/>
      <name val="Arial"/>
      <charset val="134"/>
    </font>
    <font>
      <b/>
      <sz val="18"/>
      <color theme="1"/>
      <name val="宋体"/>
      <charset val="134"/>
    </font>
    <font>
      <sz val="20"/>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0.5"/>
      <color rgb="FF000000"/>
      <name val="Times New Roman"/>
      <charset val="134"/>
    </font>
    <font>
      <b/>
      <sz val="8"/>
      <color rgb="FF000000"/>
      <name val="宋体"/>
      <charset val="134"/>
    </font>
    <font>
      <b/>
      <sz val="10"/>
      <color rgb="FF000000"/>
      <name val="Times New Roman"/>
      <charset val="134"/>
    </font>
    <font>
      <b/>
      <sz val="10"/>
      <color theme="1"/>
      <name val="Times New Roman"/>
      <charset val="134"/>
    </font>
    <font>
      <sz val="16"/>
      <color rgb="FF000000"/>
      <name val="Times New Roman"/>
      <charset val="134"/>
    </font>
  </fonts>
  <fills count="49">
    <fill>
      <patternFill patternType="none"/>
    </fill>
    <fill>
      <patternFill patternType="gray125"/>
    </fill>
    <fill>
      <patternFill patternType="solid">
        <fgColor rgb="FFFFC000"/>
        <bgColor indexed="64"/>
      </patternFill>
    </fill>
    <fill>
      <patternFill patternType="solid">
        <fgColor rgb="FFFCD5B4"/>
        <bgColor indexed="64"/>
      </patternFill>
    </fill>
    <fill>
      <patternFill patternType="solid">
        <fgColor rgb="FF92D050"/>
        <bgColor indexed="64"/>
      </patternFill>
    </fill>
    <fill>
      <patternFill patternType="lightUp"/>
    </fill>
    <fill>
      <patternFill patternType="solid">
        <fgColor rgb="FFD8D8D8"/>
        <bgColor indexed="64"/>
      </patternFill>
    </fill>
    <fill>
      <patternFill patternType="solid">
        <fgColor rgb="FFFAC090"/>
        <bgColor indexed="64"/>
      </patternFill>
    </fill>
    <fill>
      <patternFill patternType="solid">
        <fgColor rgb="FF8DB4E3"/>
        <bgColor indexed="64"/>
      </patternFill>
    </fill>
    <fill>
      <patternFill patternType="solid">
        <fgColor rgb="FFFFFFFF"/>
        <bgColor indexed="64"/>
      </patternFill>
    </fill>
    <fill>
      <patternFill patternType="lightUp">
        <fgColor rgb="FF000000"/>
        <bgColor rgb="FFDDDDDD"/>
      </patternFill>
    </fill>
    <fill>
      <patternFill patternType="solid">
        <fgColor rgb="FFFE948C"/>
        <bgColor indexed="64"/>
      </patternFill>
    </fill>
    <fill>
      <patternFill patternType="lightUp">
        <bgColor rgb="FFFFFFFF"/>
      </patternFill>
    </fill>
    <fill>
      <patternFill patternType="solid">
        <fgColor rgb="FFFFFF00"/>
        <bgColor indexed="64"/>
      </patternFill>
    </fill>
    <fill>
      <patternFill patternType="solid">
        <fgColor theme="3" tint="0.599993896298105"/>
        <bgColor indexed="64"/>
      </patternFill>
    </fill>
    <fill>
      <patternFill patternType="solid">
        <fgColor rgb="FFFFCC66"/>
        <bgColor indexed="64"/>
      </patternFill>
    </fill>
    <fill>
      <patternFill patternType="lightUp">
        <bgColor rgb="FFDDDDDD"/>
      </patternFill>
    </fill>
    <fill>
      <patternFill patternType="solid">
        <fgColor rgb="FFF2F2F2"/>
        <bgColor indexed="64"/>
      </patternFill>
    </fill>
    <fill>
      <patternFill patternType="darkDown"/>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right style="thin">
        <color auto="1"/>
      </right>
      <top style="thin">
        <color auto="1"/>
      </top>
      <bottom style="thin">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right/>
      <top/>
      <bottom style="medium">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7" fillId="33" borderId="0" applyNumberFormat="0" applyBorder="0" applyAlignment="0" applyProtection="0">
      <alignment vertical="center"/>
    </xf>
    <xf numFmtId="0" fontId="27" fillId="38"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27" fillId="30" borderId="0" applyNumberFormat="0" applyBorder="0" applyAlignment="0" applyProtection="0">
      <alignment vertical="center"/>
    </xf>
    <xf numFmtId="0" fontId="28" fillId="32" borderId="0" applyNumberFormat="0" applyBorder="0" applyAlignment="0" applyProtection="0">
      <alignment vertical="center"/>
    </xf>
    <xf numFmtId="0" fontId="27" fillId="35" borderId="0" applyNumberFormat="0" applyBorder="0" applyAlignment="0" applyProtection="0">
      <alignment vertical="center"/>
    </xf>
    <xf numFmtId="0" fontId="43" fillId="0" borderId="36" applyNumberFormat="0" applyFill="0" applyAlignment="0" applyProtection="0">
      <alignment vertical="center"/>
    </xf>
    <xf numFmtId="0" fontId="34" fillId="0" borderId="0" applyNumberFormat="0" applyFill="0" applyBorder="0" applyAlignment="0" applyProtection="0">
      <alignment vertical="center"/>
    </xf>
    <xf numFmtId="0" fontId="38" fillId="0" borderId="3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3" fillId="0" borderId="31" applyNumberFormat="0" applyFill="0" applyAlignment="0" applyProtection="0">
      <alignment vertical="center"/>
    </xf>
    <xf numFmtId="42" fontId="0" fillId="0" borderId="0" applyFont="0" applyFill="0" applyBorder="0" applyAlignment="0" applyProtection="0">
      <alignment vertical="center"/>
    </xf>
    <xf numFmtId="0" fontId="28" fillId="29" borderId="0" applyNumberFormat="0" applyBorder="0" applyAlignment="0" applyProtection="0">
      <alignment vertical="center"/>
    </xf>
    <xf numFmtId="0" fontId="40" fillId="0" borderId="0" applyNumberFormat="0" applyFill="0" applyBorder="0" applyAlignment="0" applyProtection="0">
      <alignment vertical="center"/>
    </xf>
    <xf numFmtId="0" fontId="27" fillId="39" borderId="0" applyNumberFormat="0" applyBorder="0" applyAlignment="0" applyProtection="0">
      <alignment vertical="center"/>
    </xf>
    <xf numFmtId="0" fontId="28" fillId="40" borderId="0" applyNumberFormat="0" applyBorder="0" applyAlignment="0" applyProtection="0">
      <alignment vertical="center"/>
    </xf>
    <xf numFmtId="0" fontId="39" fillId="0" borderId="31" applyNumberFormat="0" applyFill="0" applyAlignment="0" applyProtection="0">
      <alignment vertical="center"/>
    </xf>
    <xf numFmtId="0" fontId="32" fillId="0" borderId="0" applyNumberFormat="0" applyFill="0" applyBorder="0" applyAlignment="0" applyProtection="0">
      <alignment vertical="center"/>
    </xf>
    <xf numFmtId="0" fontId="27" fillId="42" borderId="0" applyNumberFormat="0" applyBorder="0" applyAlignment="0" applyProtection="0">
      <alignment vertical="center"/>
    </xf>
    <xf numFmtId="44" fontId="0" fillId="0" borderId="0" applyFont="0" applyFill="0" applyBorder="0" applyAlignment="0" applyProtection="0">
      <alignment vertical="center"/>
    </xf>
    <xf numFmtId="0" fontId="27" fillId="43" borderId="0" applyNumberFormat="0" applyBorder="0" applyAlignment="0" applyProtection="0">
      <alignment vertical="center"/>
    </xf>
    <xf numFmtId="0" fontId="37" fillId="17" borderId="33" applyNumberFormat="0" applyAlignment="0" applyProtection="0">
      <alignment vertical="center"/>
    </xf>
    <xf numFmtId="0" fontId="3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8" fillId="44" borderId="0" applyNumberFormat="0" applyBorder="0" applyAlignment="0" applyProtection="0">
      <alignment vertical="center"/>
    </xf>
    <xf numFmtId="0" fontId="27" fillId="45" borderId="0" applyNumberFormat="0" applyBorder="0" applyAlignment="0" applyProtection="0">
      <alignment vertical="center"/>
    </xf>
    <xf numFmtId="0" fontId="28" fillId="46" borderId="0" applyNumberFormat="0" applyBorder="0" applyAlignment="0" applyProtection="0">
      <alignment vertical="center"/>
    </xf>
    <xf numFmtId="0" fontId="44" fillId="47" borderId="33" applyNumberFormat="0" applyAlignment="0" applyProtection="0">
      <alignment vertical="center"/>
    </xf>
    <xf numFmtId="0" fontId="21" fillId="0" borderId="0"/>
    <xf numFmtId="0" fontId="45" fillId="17" borderId="37" applyNumberFormat="0" applyAlignment="0" applyProtection="0">
      <alignment vertical="center"/>
    </xf>
    <xf numFmtId="0" fontId="42" fillId="41" borderId="35" applyNumberFormat="0" applyAlignment="0" applyProtection="0">
      <alignment vertical="center"/>
    </xf>
    <xf numFmtId="0" fontId="35" fillId="0" borderId="32" applyNumberFormat="0" applyFill="0" applyAlignment="0" applyProtection="0">
      <alignment vertical="center"/>
    </xf>
    <xf numFmtId="0" fontId="28" fillId="48" borderId="0" applyNumberFormat="0" applyBorder="0" applyAlignment="0" applyProtection="0">
      <alignment vertical="center"/>
    </xf>
    <xf numFmtId="0" fontId="28" fillId="28" borderId="0" applyNumberFormat="0" applyBorder="0" applyAlignment="0" applyProtection="0">
      <alignment vertical="center"/>
    </xf>
    <xf numFmtId="0" fontId="0" fillId="27" borderId="30" applyNumberFormat="0" applyFont="0" applyAlignment="0" applyProtection="0">
      <alignment vertical="center"/>
    </xf>
    <xf numFmtId="0" fontId="41" fillId="0" borderId="0" applyNumberFormat="0" applyFill="0" applyBorder="0" applyAlignment="0" applyProtection="0">
      <alignment vertical="center"/>
    </xf>
    <xf numFmtId="0" fontId="31" fillId="26" borderId="0" applyNumberFormat="0" applyBorder="0" applyAlignment="0" applyProtection="0">
      <alignment vertical="center"/>
    </xf>
    <xf numFmtId="0" fontId="43" fillId="0" borderId="0" applyNumberFormat="0" applyFill="0" applyBorder="0" applyAlignment="0" applyProtection="0">
      <alignment vertical="center"/>
    </xf>
    <xf numFmtId="0" fontId="28" fillId="25" borderId="0" applyNumberFormat="0" applyBorder="0" applyAlignment="0" applyProtection="0">
      <alignment vertical="center"/>
    </xf>
    <xf numFmtId="0" fontId="30" fillId="24" borderId="0" applyNumberFormat="0" applyBorder="0" applyAlignment="0" applyProtection="0">
      <alignment vertical="center"/>
    </xf>
    <xf numFmtId="0" fontId="27" fillId="23"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27" fillId="20" borderId="0" applyNumberFormat="0" applyBorder="0" applyAlignment="0" applyProtection="0">
      <alignment vertical="center"/>
    </xf>
    <xf numFmtId="0" fontId="0" fillId="0" borderId="0"/>
    <xf numFmtId="0" fontId="28" fillId="34" borderId="0" applyNumberFormat="0" applyBorder="0" applyAlignment="0" applyProtection="0">
      <alignment vertical="center"/>
    </xf>
    <xf numFmtId="0" fontId="27" fillId="19" borderId="0" applyNumberFormat="0" applyBorder="0" applyAlignment="0" applyProtection="0">
      <alignment vertical="center"/>
    </xf>
    <xf numFmtId="0" fontId="28" fillId="31" borderId="0" applyNumberFormat="0" applyBorder="0" applyAlignment="0" applyProtection="0">
      <alignment vertical="center"/>
    </xf>
  </cellStyleXfs>
  <cellXfs count="225">
    <xf numFmtId="0" fontId="0" fillId="0" borderId="0" xfId="0"/>
    <xf numFmtId="0" fontId="1" fillId="0" borderId="0" xfId="0" applyFont="1"/>
    <xf numFmtId="0" fontId="1" fillId="0" borderId="0" xfId="0" applyFont="1" applyAlignment="1">
      <alignment vertical="center"/>
    </xf>
    <xf numFmtId="0" fontId="0" fillId="0" borderId="0" xfId="0" applyFill="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2" borderId="6" xfId="0" applyFont="1" applyFill="1" applyBorder="1" applyAlignment="1">
      <alignment vertical="center" wrapText="1"/>
    </xf>
    <xf numFmtId="0" fontId="4" fillId="0" borderId="6" xfId="0" applyFont="1" applyBorder="1" applyAlignment="1">
      <alignment horizontal="center" vertical="center" wrapText="1"/>
    </xf>
    <xf numFmtId="0" fontId="6" fillId="5" borderId="8" xfId="0" applyFont="1" applyFill="1" applyBorder="1" applyAlignment="1">
      <alignment horizontal="center" vertical="center" wrapText="1"/>
    </xf>
    <xf numFmtId="0" fontId="7"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Border="1" applyAlignment="1">
      <alignment vertical="center" wrapText="1"/>
    </xf>
    <xf numFmtId="2" fontId="4" fillId="0" borderId="5" xfId="0" applyNumberFormat="1" applyFont="1" applyBorder="1" applyAlignment="1">
      <alignment horizontal="center" vertical="center" wrapText="1"/>
    </xf>
    <xf numFmtId="0" fontId="6" fillId="0" borderId="6" xfId="0" applyFont="1" applyFill="1" applyBorder="1" applyAlignment="1">
      <alignment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8" fillId="7" borderId="6" xfId="0" applyFont="1" applyFill="1" applyBorder="1" applyAlignment="1">
      <alignment vertical="center"/>
    </xf>
    <xf numFmtId="0" fontId="8" fillId="6" borderId="6" xfId="0" applyFont="1" applyFill="1" applyBorder="1" applyAlignment="1">
      <alignment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8" fillId="7" borderId="10" xfId="0" applyFont="1" applyFill="1" applyBorder="1" applyAlignment="1">
      <alignment vertical="center"/>
    </xf>
    <xf numFmtId="0" fontId="3" fillId="8" borderId="4"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1" fillId="9" borderId="6" xfId="0" applyFont="1" applyFill="1" applyBorder="1" applyAlignment="1">
      <alignment vertical="center" wrapText="1"/>
    </xf>
    <xf numFmtId="0" fontId="1" fillId="0" borderId="6" xfId="0" applyFont="1" applyFill="1" applyBorder="1" applyAlignment="1">
      <alignment horizontal="center" vertical="center"/>
    </xf>
    <xf numFmtId="0" fontId="1" fillId="0" borderId="6" xfId="0" applyFont="1" applyFill="1" applyBorder="1" applyAlignment="1">
      <alignment vertical="center" wrapText="1"/>
    </xf>
    <xf numFmtId="0" fontId="1" fillId="10" borderId="6" xfId="0" applyFont="1" applyFill="1" applyBorder="1" applyAlignment="1">
      <alignment horizontal="center" vertical="center" wrapText="1"/>
    </xf>
    <xf numFmtId="0" fontId="8" fillId="4" borderId="6" xfId="0" applyFont="1" applyFill="1" applyBorder="1" applyAlignment="1">
      <alignment vertical="center"/>
    </xf>
    <xf numFmtId="0" fontId="2" fillId="0" borderId="12" xfId="0" applyFont="1" applyFill="1" applyBorder="1" applyAlignment="1">
      <alignment horizontal="center" vertical="center"/>
    </xf>
    <xf numFmtId="0" fontId="3" fillId="11"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8" borderId="6"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2" borderId="16" xfId="0" applyFont="1" applyFill="1" applyBorder="1" applyAlignment="1">
      <alignment horizontal="center" vertical="center"/>
    </xf>
    <xf numFmtId="0" fontId="6" fillId="5" borderId="17" xfId="0" applyFont="1" applyFill="1" applyBorder="1" applyAlignment="1">
      <alignment horizontal="center" vertical="center" wrapText="1"/>
    </xf>
    <xf numFmtId="0" fontId="8" fillId="0" borderId="6" xfId="0" applyFont="1" applyBorder="1" applyAlignment="1">
      <alignment vertical="center"/>
    </xf>
    <xf numFmtId="0" fontId="6" fillId="0" borderId="16" xfId="0" applyFont="1" applyBorder="1" applyAlignment="1">
      <alignment horizontal="center" vertical="center"/>
    </xf>
    <xf numFmtId="0" fontId="6" fillId="0" borderId="16" xfId="0" applyFont="1" applyFill="1" applyBorder="1" applyAlignment="1">
      <alignment horizontal="center" vertical="center"/>
    </xf>
    <xf numFmtId="0" fontId="8" fillId="8" borderId="6" xfId="0" applyFont="1" applyFill="1" applyBorder="1" applyAlignment="1">
      <alignment vertical="center"/>
    </xf>
    <xf numFmtId="0" fontId="8" fillId="10" borderId="6" xfId="0" applyFont="1" applyFill="1" applyBorder="1" applyAlignment="1">
      <alignment vertical="center"/>
    </xf>
    <xf numFmtId="0" fontId="8" fillId="10" borderId="16" xfId="0" applyFont="1" applyFill="1" applyBorder="1" applyAlignment="1">
      <alignment vertical="center"/>
    </xf>
    <xf numFmtId="0" fontId="8" fillId="10" borderId="10" xfId="0" applyFont="1" applyFill="1" applyBorder="1" applyAlignment="1">
      <alignment vertical="center"/>
    </xf>
    <xf numFmtId="0" fontId="8" fillId="10" borderId="18" xfId="0" applyFont="1" applyFill="1" applyBorder="1" applyAlignment="1">
      <alignment vertical="center"/>
    </xf>
    <xf numFmtId="0" fontId="2"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9" borderId="8" xfId="0" applyFont="1" applyFill="1" applyBorder="1" applyAlignment="1">
      <alignment horizontal="center" vertical="center"/>
    </xf>
    <xf numFmtId="0" fontId="6" fillId="12" borderId="8" xfId="0" applyFont="1" applyFill="1" applyBorder="1" applyAlignment="1">
      <alignment horizontal="center" vertical="center"/>
    </xf>
    <xf numFmtId="0" fontId="7" fillId="0" borderId="6" xfId="0" applyFont="1" applyFill="1" applyBorder="1" applyAlignment="1">
      <alignment vertical="center" wrapText="1"/>
    </xf>
    <xf numFmtId="0" fontId="6" fillId="9" borderId="6" xfId="0" applyFont="1" applyFill="1" applyBorder="1" applyAlignment="1">
      <alignment horizontal="center" vertical="center"/>
    </xf>
    <xf numFmtId="0" fontId="6" fillId="9" borderId="6"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9" fillId="13" borderId="6" xfId="0" applyFont="1" applyFill="1" applyBorder="1" applyAlignment="1">
      <alignment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176" fontId="4" fillId="0" borderId="5"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0" fontId="4" fillId="9" borderId="6" xfId="0" applyFont="1" applyFill="1" applyBorder="1" applyAlignment="1">
      <alignment horizontal="center" vertical="center"/>
    </xf>
    <xf numFmtId="0" fontId="6" fillId="12" borderId="11" xfId="0" applyFont="1" applyFill="1" applyBorder="1" applyAlignment="1">
      <alignment horizontal="center" vertical="center"/>
    </xf>
    <xf numFmtId="0" fontId="6" fillId="0" borderId="11" xfId="0" applyFont="1" applyFill="1" applyBorder="1" applyAlignment="1">
      <alignment horizontal="center" vertical="center"/>
    </xf>
    <xf numFmtId="0" fontId="6" fillId="12" borderId="17" xfId="0" applyFont="1" applyFill="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vertical="center" wrapText="1"/>
    </xf>
    <xf numFmtId="0" fontId="6" fillId="12" borderId="20"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16"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8" xfId="0" applyFont="1" applyFill="1" applyBorder="1" applyAlignment="1">
      <alignment horizontal="center" vertical="center"/>
    </xf>
    <xf numFmtId="0" fontId="1" fillId="0" borderId="6" xfId="0" applyFont="1" applyBorder="1" applyAlignment="1">
      <alignment vertical="center" wrapText="1"/>
    </xf>
    <xf numFmtId="0" fontId="6" fillId="0" borderId="6" xfId="0" applyFont="1" applyBorder="1" applyAlignment="1">
      <alignment horizontal="center" vertical="center"/>
    </xf>
    <xf numFmtId="0" fontId="8" fillId="14" borderId="6" xfId="0" applyFont="1" applyFill="1" applyBorder="1" applyAlignment="1">
      <alignment vertical="center"/>
    </xf>
    <xf numFmtId="0" fontId="0" fillId="0" borderId="0" xfId="0" applyFont="1" applyFill="1" applyAlignment="1"/>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15" borderId="6" xfId="0" applyFont="1" applyFill="1" applyBorder="1" applyAlignment="1">
      <alignment vertical="center" wrapText="1"/>
    </xf>
    <xf numFmtId="0" fontId="4" fillId="0" borderId="6" xfId="0" applyFont="1" applyFill="1" applyBorder="1" applyAlignment="1">
      <alignment horizontal="center" vertical="center" wrapText="1"/>
    </xf>
    <xf numFmtId="0" fontId="8" fillId="16" borderId="6" xfId="0" applyFont="1" applyFill="1" applyBorder="1" applyAlignment="1">
      <alignment vertical="center" wrapText="1"/>
    </xf>
    <xf numFmtId="0" fontId="1" fillId="0" borderId="6"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6" fillId="0" borderId="20" xfId="0" applyFont="1" applyFill="1" applyBorder="1" applyAlignment="1">
      <alignment horizontal="left" vertical="center" wrapText="1"/>
    </xf>
    <xf numFmtId="2" fontId="4" fillId="0" borderId="5" xfId="0" applyNumberFormat="1" applyFont="1" applyFill="1" applyBorder="1" applyAlignment="1">
      <alignment horizontal="center" vertical="center" wrapText="1"/>
    </xf>
    <xf numFmtId="0" fontId="10" fillId="6" borderId="6" xfId="0" applyFont="1" applyFill="1" applyBorder="1" applyAlignment="1">
      <alignment horizontal="right" vertical="center"/>
    </xf>
    <xf numFmtId="0" fontId="1" fillId="9" borderId="6" xfId="0" applyFont="1" applyFill="1" applyBorder="1" applyAlignment="1">
      <alignment horizontal="center" vertical="center" wrapText="1"/>
    </xf>
    <xf numFmtId="0" fontId="1" fillId="4" borderId="6" xfId="0" applyFont="1" applyFill="1" applyBorder="1" applyAlignment="1">
      <alignment horizontal="center" vertical="center"/>
    </xf>
    <xf numFmtId="0" fontId="8" fillId="16" borderId="16" xfId="0" applyFont="1" applyFill="1" applyBorder="1" applyAlignment="1">
      <alignment vertical="center" wrapText="1"/>
    </xf>
    <xf numFmtId="0" fontId="6" fillId="9" borderId="16" xfId="0" applyFont="1" applyFill="1" applyBorder="1" applyAlignment="1">
      <alignment vertical="center" wrapText="1"/>
    </xf>
    <xf numFmtId="0" fontId="1" fillId="8" borderId="6" xfId="0" applyFont="1" applyFill="1" applyBorder="1" applyAlignment="1">
      <alignment horizontal="center" vertical="center"/>
    </xf>
    <xf numFmtId="0" fontId="6" fillId="0" borderId="16" xfId="0" applyFont="1" applyBorder="1" applyAlignment="1">
      <alignment vertical="center"/>
    </xf>
    <xf numFmtId="0" fontId="0" fillId="0" borderId="0" xfId="0" applyFont="1" applyAlignment="1">
      <alignment wrapText="1"/>
    </xf>
    <xf numFmtId="0" fontId="2" fillId="0" borderId="0" xfId="47" applyFont="1" applyBorder="1" applyAlignment="1">
      <alignment horizontal="center" vertical="center" wrapText="1"/>
    </xf>
    <xf numFmtId="0" fontId="3" fillId="2" borderId="3" xfId="47" applyFont="1" applyFill="1" applyBorder="1" applyAlignment="1">
      <alignment horizontal="center" vertical="center"/>
    </xf>
    <xf numFmtId="0" fontId="3" fillId="2" borderId="4" xfId="47" applyFont="1" applyFill="1" applyBorder="1" applyAlignment="1">
      <alignment horizontal="center" vertical="center"/>
    </xf>
    <xf numFmtId="0" fontId="3" fillId="3" borderId="4" xfId="47" applyFont="1" applyFill="1" applyBorder="1" applyAlignment="1">
      <alignment horizontal="center" vertical="center" wrapText="1"/>
    </xf>
    <xf numFmtId="0" fontId="3" fillId="4" borderId="4" xfId="47" applyFont="1" applyFill="1" applyBorder="1" applyAlignment="1">
      <alignment horizontal="center" vertical="center"/>
    </xf>
    <xf numFmtId="0" fontId="3" fillId="2" borderId="5" xfId="47" applyFont="1" applyFill="1" applyBorder="1" applyAlignment="1">
      <alignment horizontal="center" vertical="center"/>
    </xf>
    <xf numFmtId="0" fontId="3" fillId="2" borderId="6" xfId="47" applyFont="1" applyFill="1" applyBorder="1" applyAlignment="1">
      <alignment horizontal="center" vertical="center"/>
    </xf>
    <xf numFmtId="0" fontId="3" fillId="3" borderId="6" xfId="47" applyFont="1" applyFill="1" applyBorder="1" applyAlignment="1">
      <alignment horizontal="center" vertical="center" wrapText="1"/>
    </xf>
    <xf numFmtId="0" fontId="3" fillId="4" borderId="7" xfId="47" applyFont="1" applyFill="1" applyBorder="1" applyAlignment="1">
      <alignment horizontal="center" vertical="center" wrapText="1"/>
    </xf>
    <xf numFmtId="0" fontId="3" fillId="4" borderId="24" xfId="47" applyFont="1" applyFill="1" applyBorder="1" applyAlignment="1">
      <alignment horizontal="center" vertical="center" wrapText="1"/>
    </xf>
    <xf numFmtId="0" fontId="4" fillId="0" borderId="5" xfId="47" applyFont="1" applyBorder="1" applyAlignment="1">
      <alignment horizontal="center" vertical="center" wrapText="1"/>
    </xf>
    <xf numFmtId="0" fontId="1" fillId="0" borderId="6" xfId="47" applyFont="1" applyBorder="1" applyAlignment="1">
      <alignment vertical="center" wrapText="1"/>
    </xf>
    <xf numFmtId="0" fontId="6" fillId="0" borderId="6" xfId="47" applyFont="1" applyBorder="1" applyAlignment="1">
      <alignment horizontal="center" vertical="center" wrapText="1"/>
    </xf>
    <xf numFmtId="0" fontId="7" fillId="0" borderId="6" xfId="47" applyFont="1" applyBorder="1" applyAlignment="1">
      <alignment vertical="center" wrapText="1"/>
    </xf>
    <xf numFmtId="0" fontId="3" fillId="6" borderId="5" xfId="47" applyFont="1" applyFill="1" applyBorder="1" applyAlignment="1">
      <alignment horizontal="center" vertical="center"/>
    </xf>
    <xf numFmtId="0" fontId="3" fillId="6" borderId="6" xfId="47" applyFont="1" applyFill="1" applyBorder="1" applyAlignment="1">
      <alignment horizontal="center" vertical="center"/>
    </xf>
    <xf numFmtId="0" fontId="8" fillId="7" borderId="6" xfId="47" applyFont="1" applyFill="1" applyBorder="1" applyAlignment="1">
      <alignment vertical="center"/>
    </xf>
    <xf numFmtId="0" fontId="8" fillId="6" borderId="6" xfId="47" applyFont="1" applyFill="1" applyBorder="1" applyAlignment="1">
      <alignment vertical="center"/>
    </xf>
    <xf numFmtId="0" fontId="3" fillId="6" borderId="9" xfId="47" applyFont="1" applyFill="1" applyBorder="1" applyAlignment="1">
      <alignment horizontal="center" vertical="center"/>
    </xf>
    <xf numFmtId="0" fontId="3" fillId="6" borderId="10" xfId="47" applyFont="1" applyFill="1" applyBorder="1" applyAlignment="1">
      <alignment horizontal="center" vertical="center"/>
    </xf>
    <xf numFmtId="0" fontId="8" fillId="7" borderId="10" xfId="47" applyFont="1" applyFill="1" applyBorder="1" applyAlignment="1">
      <alignment vertical="center"/>
    </xf>
    <xf numFmtId="0" fontId="3" fillId="8" borderId="4" xfId="47" applyFont="1" applyFill="1" applyBorder="1" applyAlignment="1">
      <alignment horizontal="center" vertical="center"/>
    </xf>
    <xf numFmtId="0" fontId="3" fillId="4" borderId="6" xfId="47" applyFont="1" applyFill="1" applyBorder="1" applyAlignment="1">
      <alignment horizontal="center" vertical="center" wrapText="1"/>
    </xf>
    <xf numFmtId="0" fontId="3" fillId="8" borderId="7" xfId="47" applyFont="1" applyFill="1" applyBorder="1" applyAlignment="1">
      <alignment horizontal="center" vertical="center" wrapText="1"/>
    </xf>
    <xf numFmtId="0" fontId="3" fillId="8" borderId="24" xfId="47" applyFont="1" applyFill="1" applyBorder="1" applyAlignment="1">
      <alignment horizontal="center" vertical="center" wrapText="1"/>
    </xf>
    <xf numFmtId="0" fontId="8" fillId="0" borderId="6" xfId="47" applyFont="1" applyBorder="1" applyAlignment="1">
      <alignment vertical="center"/>
    </xf>
    <xf numFmtId="0" fontId="1" fillId="9" borderId="6" xfId="47" applyFont="1" applyFill="1" applyBorder="1" applyAlignment="1">
      <alignment vertical="center" wrapText="1"/>
    </xf>
    <xf numFmtId="0" fontId="1" fillId="10" borderId="6" xfId="47" applyFont="1" applyFill="1" applyBorder="1" applyAlignment="1">
      <alignment horizontal="center" vertical="center" wrapText="1"/>
    </xf>
    <xf numFmtId="0" fontId="8" fillId="4" borderId="6" xfId="47" applyFont="1" applyFill="1" applyBorder="1" applyAlignment="1">
      <alignment vertical="center"/>
    </xf>
    <xf numFmtId="0" fontId="3" fillId="11" borderId="13" xfId="47" applyFont="1" applyFill="1" applyBorder="1" applyAlignment="1">
      <alignment horizontal="center" vertical="center" wrapText="1"/>
    </xf>
    <xf numFmtId="0" fontId="3" fillId="2" borderId="14" xfId="47" applyFont="1" applyFill="1" applyBorder="1" applyAlignment="1">
      <alignment horizontal="center" vertical="center"/>
    </xf>
    <xf numFmtId="0" fontId="3" fillId="8" borderId="6" xfId="47" applyFont="1" applyFill="1" applyBorder="1" applyAlignment="1">
      <alignment horizontal="center" vertical="center" wrapText="1"/>
    </xf>
    <xf numFmtId="0" fontId="3" fillId="11" borderId="15" xfId="47" applyFont="1" applyFill="1" applyBorder="1" applyAlignment="1">
      <alignment horizontal="center" vertical="center" wrapText="1"/>
    </xf>
    <xf numFmtId="0" fontId="3" fillId="2" borderId="16" xfId="47" applyFont="1" applyFill="1" applyBorder="1" applyAlignment="1">
      <alignment horizontal="center" vertical="center"/>
    </xf>
    <xf numFmtId="0" fontId="3" fillId="11" borderId="24" xfId="47" applyFont="1" applyFill="1" applyBorder="1" applyAlignment="1">
      <alignment horizontal="center" vertical="center" wrapText="1"/>
    </xf>
    <xf numFmtId="0" fontId="4" fillId="0" borderId="16" xfId="47" applyFont="1" applyBorder="1" applyAlignment="1">
      <alignment horizontal="center" vertical="center" wrapText="1"/>
    </xf>
    <xf numFmtId="0" fontId="6" fillId="0" borderId="16" xfId="47" applyFont="1" applyBorder="1" applyAlignment="1">
      <alignment vertical="center" wrapText="1"/>
    </xf>
    <xf numFmtId="0" fontId="6" fillId="0" borderId="16" xfId="47" applyFont="1" applyBorder="1" applyAlignment="1">
      <alignment horizontal="center" vertical="center" wrapText="1"/>
    </xf>
    <xf numFmtId="0" fontId="0" fillId="0" borderId="0" xfId="0" applyFont="1"/>
    <xf numFmtId="0" fontId="8" fillId="8" borderId="6" xfId="47" applyFont="1" applyFill="1" applyBorder="1" applyAlignment="1">
      <alignment vertical="center"/>
    </xf>
    <xf numFmtId="0" fontId="6" fillId="10" borderId="6" xfId="47" applyFont="1" applyFill="1" applyBorder="1" applyAlignment="1">
      <alignment horizontal="center" vertical="center"/>
    </xf>
    <xf numFmtId="0" fontId="6" fillId="10" borderId="16" xfId="47" applyFont="1" applyFill="1" applyBorder="1" applyAlignment="1">
      <alignment horizontal="center" vertical="center"/>
    </xf>
    <xf numFmtId="0" fontId="6" fillId="10" borderId="10" xfId="47" applyFont="1" applyFill="1" applyBorder="1" applyAlignment="1">
      <alignment horizontal="center" vertical="center"/>
    </xf>
    <xf numFmtId="0" fontId="6" fillId="10" borderId="18" xfId="47" applyFont="1" applyFill="1" applyBorder="1" applyAlignment="1">
      <alignment horizontal="center" vertical="center"/>
    </xf>
    <xf numFmtId="49" fontId="0" fillId="0" borderId="0" xfId="0" applyNumberFormat="1"/>
    <xf numFmtId="0" fontId="0" fillId="0" borderId="0" xfId="0" applyAlignment="1">
      <alignment horizontal="center"/>
    </xf>
    <xf numFmtId="49" fontId="4" fillId="0" borderId="5" xfId="0" applyNumberFormat="1" applyFont="1" applyBorder="1" applyAlignment="1">
      <alignment horizontal="center" vertical="center" wrapText="1"/>
    </xf>
    <xf numFmtId="0" fontId="3" fillId="0" borderId="6" xfId="0" applyFont="1" applyBorder="1" applyAlignment="1">
      <alignment horizontal="center" vertical="center"/>
    </xf>
    <xf numFmtId="0" fontId="1" fillId="0" borderId="6" xfId="0" applyFont="1" applyBorder="1" applyAlignment="1">
      <alignment horizontal="center" vertical="center"/>
    </xf>
    <xf numFmtId="0" fontId="9" fillId="9" borderId="6" xfId="0" applyFont="1" applyFill="1" applyBorder="1" applyAlignment="1">
      <alignment vertical="center" wrapText="1"/>
    </xf>
    <xf numFmtId="49" fontId="4" fillId="0" borderId="5" xfId="0" applyNumberFormat="1" applyFont="1" applyFill="1" applyBorder="1" applyAlignment="1">
      <alignment horizontal="center" vertical="center" wrapText="1"/>
    </xf>
    <xf numFmtId="0" fontId="9" fillId="0" borderId="6" xfId="0" applyFont="1" applyFill="1" applyBorder="1" applyAlignment="1">
      <alignment vertical="center" wrapText="1"/>
    </xf>
    <xf numFmtId="49" fontId="4" fillId="0" borderId="6" xfId="0" applyNumberFormat="1" applyFont="1" applyFill="1" applyBorder="1" applyAlignment="1">
      <alignment horizontal="center" vertical="center" wrapText="1"/>
    </xf>
    <xf numFmtId="0" fontId="1" fillId="13" borderId="6" xfId="0" applyFont="1" applyFill="1" applyBorder="1" applyAlignment="1">
      <alignment vertical="center" wrapText="1"/>
    </xf>
    <xf numFmtId="0" fontId="1" fillId="0" borderId="8" xfId="0" applyFont="1" applyBorder="1" applyAlignment="1">
      <alignment horizontal="center" vertical="center"/>
    </xf>
    <xf numFmtId="0" fontId="1" fillId="0" borderId="11" xfId="0" applyFont="1" applyBorder="1" applyAlignment="1">
      <alignment horizontal="center" vertical="center"/>
    </xf>
    <xf numFmtId="49" fontId="4" fillId="0" borderId="25" xfId="0" applyNumberFormat="1" applyFont="1" applyBorder="1" applyAlignment="1">
      <alignment horizontal="center" vertical="center" wrapText="1"/>
    </xf>
    <xf numFmtId="0" fontId="9" fillId="9" borderId="6" xfId="0" applyFont="1" applyFill="1" applyBorder="1" applyAlignment="1">
      <alignment horizontal="center" vertical="center" wrapText="1"/>
    </xf>
    <xf numFmtId="0" fontId="6" fillId="0" borderId="7" xfId="0" applyFont="1" applyBorder="1" applyAlignment="1">
      <alignment horizontal="center" vertical="center"/>
    </xf>
    <xf numFmtId="0" fontId="1" fillId="0" borderId="11" xfId="0" applyFont="1" applyFill="1" applyBorder="1" applyAlignment="1">
      <alignment horizontal="center" vertical="center"/>
    </xf>
    <xf numFmtId="0" fontId="1" fillId="9" borderId="7" xfId="0" applyFont="1" applyFill="1" applyBorder="1" applyAlignment="1">
      <alignment vertical="center" wrapText="1"/>
    </xf>
    <xf numFmtId="0" fontId="8" fillId="0" borderId="7" xfId="0" applyFont="1" applyBorder="1" applyAlignment="1">
      <alignment vertical="center"/>
    </xf>
    <xf numFmtId="0" fontId="1" fillId="0" borderId="17" xfId="0" applyFont="1" applyBorder="1" applyAlignment="1">
      <alignment horizontal="center" vertical="center"/>
    </xf>
    <xf numFmtId="0" fontId="3" fillId="0" borderId="5" xfId="0" applyFont="1" applyFill="1" applyBorder="1" applyAlignment="1">
      <alignment horizontal="center" vertical="center"/>
    </xf>
    <xf numFmtId="0" fontId="11" fillId="2"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3" fillId="0" borderId="6" xfId="0" applyFont="1" applyBorder="1" applyAlignment="1">
      <alignment horizontal="center" vertical="center" wrapText="1"/>
    </xf>
    <xf numFmtId="0" fontId="7" fillId="13" borderId="6" xfId="0" applyFont="1" applyFill="1" applyBorder="1" applyAlignment="1">
      <alignment vertical="center" wrapText="1"/>
    </xf>
    <xf numFmtId="0" fontId="11" fillId="15" borderId="6" xfId="0" applyFont="1" applyFill="1" applyBorder="1" applyAlignment="1">
      <alignment vertical="center" wrapText="1"/>
    </xf>
    <xf numFmtId="0" fontId="1" fillId="0" borderId="6" xfId="0" applyFont="1" applyBorder="1" applyAlignment="1">
      <alignment horizontal="center" vertical="center" wrapText="1"/>
    </xf>
    <xf numFmtId="0" fontId="4" fillId="15" borderId="6" xfId="0" applyFont="1" applyFill="1" applyBorder="1" applyAlignment="1">
      <alignment vertical="center" wrapText="1"/>
    </xf>
    <xf numFmtId="0" fontId="1" fillId="9" borderId="6" xfId="0" applyFont="1" applyFill="1" applyBorder="1" applyAlignment="1">
      <alignment horizontal="center" vertical="center"/>
    </xf>
    <xf numFmtId="0" fontId="8" fillId="0" borderId="6" xfId="0" applyFont="1" applyBorder="1" applyAlignment="1">
      <alignment horizontal="center" vertical="center"/>
    </xf>
    <xf numFmtId="0" fontId="8" fillId="4" borderId="6" xfId="0" applyFont="1" applyFill="1" applyBorder="1" applyAlignment="1">
      <alignment horizontal="center" vertical="center"/>
    </xf>
    <xf numFmtId="0" fontId="8" fillId="0" borderId="0" xfId="0" applyFont="1" applyFill="1" applyAlignment="1">
      <alignment vertical="center" wrapText="1"/>
    </xf>
    <xf numFmtId="0" fontId="3" fillId="0" borderId="16" xfId="0" applyFont="1" applyFill="1" applyBorder="1" applyAlignment="1">
      <alignment horizontal="center" vertical="center"/>
    </xf>
    <xf numFmtId="0" fontId="1" fillId="9" borderId="16" xfId="0" applyFont="1" applyFill="1" applyBorder="1" applyAlignment="1">
      <alignment vertical="center" wrapText="1"/>
    </xf>
    <xf numFmtId="0" fontId="6" fillId="9" borderId="16" xfId="0" applyFont="1" applyFill="1" applyBorder="1" applyAlignment="1">
      <alignment vertical="center"/>
    </xf>
    <xf numFmtId="0" fontId="1" fillId="9" borderId="16" xfId="0" applyFont="1" applyFill="1" applyBorder="1" applyAlignment="1">
      <alignment horizontal="center" vertical="center"/>
    </xf>
    <xf numFmtId="0" fontId="8" fillId="8" borderId="6" xfId="0" applyFont="1" applyFill="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24"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5" fillId="17" borderId="6" xfId="0" applyFont="1" applyFill="1" applyBorder="1" applyAlignment="1">
      <alignment horizontal="center" vertical="center"/>
    </xf>
    <xf numFmtId="0" fontId="13"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8" fillId="6" borderId="10" xfId="0" applyFont="1" applyFill="1" applyBorder="1" applyAlignment="1">
      <alignment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7" fillId="3" borderId="6" xfId="0" applyFont="1" applyFill="1" applyBorder="1" applyAlignment="1">
      <alignment vertical="center" wrapText="1"/>
    </xf>
    <xf numFmtId="0" fontId="17" fillId="3" borderId="6" xfId="0" applyFont="1" applyFill="1" applyBorder="1" applyAlignment="1">
      <alignment horizontal="center" vertical="center" wrapText="1"/>
    </xf>
    <xf numFmtId="0" fontId="17" fillId="3" borderId="6" xfId="0" applyFont="1" applyFill="1" applyBorder="1" applyAlignment="1">
      <alignment horizontal="left" vertical="center" wrapText="1"/>
    </xf>
    <xf numFmtId="9" fontId="15" fillId="17" borderId="6" xfId="0" applyNumberFormat="1" applyFont="1" applyFill="1" applyBorder="1" applyAlignment="1">
      <alignment horizontal="center" vertical="center"/>
    </xf>
    <xf numFmtId="9" fontId="15" fillId="6" borderId="10" xfId="0" applyNumberFormat="1"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6" xfId="0" applyFont="1" applyFill="1" applyBorder="1" applyAlignment="1">
      <alignment horizontal="center" vertical="center"/>
    </xf>
    <xf numFmtId="49" fontId="17" fillId="3" borderId="6" xfId="0" applyNumberFormat="1" applyFont="1" applyFill="1" applyBorder="1" applyAlignment="1">
      <alignment horizontal="center" vertical="center" wrapText="1"/>
    </xf>
    <xf numFmtId="0" fontId="0" fillId="18" borderId="20" xfId="0" applyFill="1" applyBorder="1"/>
    <xf numFmtId="0" fontId="0" fillId="18" borderId="6" xfId="0" applyFill="1" applyBorder="1"/>
    <xf numFmtId="0" fontId="0" fillId="18" borderId="16" xfId="0" applyFill="1" applyBorder="1"/>
    <xf numFmtId="0" fontId="8" fillId="6" borderId="28" xfId="0" applyFont="1" applyFill="1" applyBorder="1" applyAlignment="1">
      <alignment vertical="center"/>
    </xf>
    <xf numFmtId="0" fontId="8" fillId="6" borderId="29" xfId="0" applyFont="1" applyFill="1" applyBorder="1" applyAlignment="1">
      <alignment vertical="center"/>
    </xf>
    <xf numFmtId="0" fontId="8" fillId="6" borderId="18" xfId="0" applyFont="1" applyFill="1" applyBorder="1" applyAlignment="1">
      <alignment vertical="center"/>
    </xf>
    <xf numFmtId="0" fontId="18" fillId="0" borderId="0" xfId="0" applyFont="1" applyAlignment="1">
      <alignment horizontal="center" vertical="center"/>
    </xf>
    <xf numFmtId="0" fontId="19" fillId="0" borderId="0" xfId="0" applyFont="1" applyAlignment="1">
      <alignment horizontal="justify" vertical="center"/>
    </xf>
    <xf numFmtId="0" fontId="0" fillId="0" borderId="0" xfId="0" applyAlignment="1">
      <alignment wrapText="1"/>
    </xf>
    <xf numFmtId="0" fontId="20" fillId="0" borderId="0" xfId="31" applyFont="1" applyAlignment="1">
      <alignment vertical="center"/>
    </xf>
    <xf numFmtId="0" fontId="21" fillId="0" borderId="0" xfId="31"/>
    <xf numFmtId="0" fontId="22" fillId="0" borderId="0" xfId="31" applyFont="1" applyAlignment="1">
      <alignment vertical="top"/>
    </xf>
    <xf numFmtId="0" fontId="23" fillId="0" borderId="0" xfId="31" applyFont="1" applyAlignment="1">
      <alignment horizontal="center" vertical="center"/>
    </xf>
    <xf numFmtId="0" fontId="24" fillId="0" borderId="0" xfId="31" applyFont="1" applyAlignment="1">
      <alignment vertical="center"/>
    </xf>
    <xf numFmtId="0" fontId="25" fillId="0" borderId="0" xfId="31" applyFont="1" applyAlignment="1">
      <alignment horizontal="center" vertical="center"/>
    </xf>
    <xf numFmtId="0" fontId="26" fillId="0" borderId="0" xfId="31" applyFont="1" applyBorder="1" applyAlignment="1">
      <alignment horizontal="lef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Normal 2" xfId="31"/>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5"/>
  <sheetViews>
    <sheetView tabSelected="1" zoomScale="85" zoomScaleNormal="85" workbookViewId="0">
      <selection activeCell="A1" sqref="A1"/>
    </sheetView>
  </sheetViews>
  <sheetFormatPr defaultColWidth="9" defaultRowHeight="12.75" outlineLevelCol="5"/>
  <cols>
    <col min="1" max="1" width="94.225" style="219" customWidth="1"/>
    <col min="2" max="2" width="4.225" style="219" customWidth="1"/>
    <col min="3" max="6" width="9.10833333333333" style="219" hidden="1" customWidth="1"/>
    <col min="7" max="256" width="9.10833333333333" style="219"/>
    <col min="257" max="257" width="94.225" style="219" customWidth="1"/>
    <col min="258" max="258" width="4.225" style="219" customWidth="1"/>
    <col min="259" max="262" width="9" style="219" hidden="1" customWidth="1"/>
    <col min="263" max="512" width="9.10833333333333" style="219"/>
    <col min="513" max="513" width="94.225" style="219" customWidth="1"/>
    <col min="514" max="514" width="4.225" style="219" customWidth="1"/>
    <col min="515" max="518" width="9" style="219" hidden="1" customWidth="1"/>
    <col min="519" max="768" width="9.10833333333333" style="219"/>
    <col min="769" max="769" width="94.225" style="219" customWidth="1"/>
    <col min="770" max="770" width="4.225" style="219" customWidth="1"/>
    <col min="771" max="774" width="9" style="219" hidden="1" customWidth="1"/>
    <col min="775" max="1024" width="9.10833333333333" style="219"/>
    <col min="1025" max="1025" width="94.225" style="219" customWidth="1"/>
    <col min="1026" max="1026" width="4.225" style="219" customWidth="1"/>
    <col min="1027" max="1030" width="9" style="219" hidden="1" customWidth="1"/>
    <col min="1031" max="1280" width="9.10833333333333" style="219"/>
    <col min="1281" max="1281" width="94.225" style="219" customWidth="1"/>
    <col min="1282" max="1282" width="4.225" style="219" customWidth="1"/>
    <col min="1283" max="1286" width="9" style="219" hidden="1" customWidth="1"/>
    <col min="1287" max="1536" width="9.10833333333333" style="219"/>
    <col min="1537" max="1537" width="94.225" style="219" customWidth="1"/>
    <col min="1538" max="1538" width="4.225" style="219" customWidth="1"/>
    <col min="1539" max="1542" width="9" style="219" hidden="1" customWidth="1"/>
    <col min="1543" max="1792" width="9.10833333333333" style="219"/>
    <col min="1793" max="1793" width="94.225" style="219" customWidth="1"/>
    <col min="1794" max="1794" width="4.225" style="219" customWidth="1"/>
    <col min="1795" max="1798" width="9" style="219" hidden="1" customWidth="1"/>
    <col min="1799" max="2048" width="9.10833333333333" style="219"/>
    <col min="2049" max="2049" width="94.225" style="219" customWidth="1"/>
    <col min="2050" max="2050" width="4.225" style="219" customWidth="1"/>
    <col min="2051" max="2054" width="9" style="219" hidden="1" customWidth="1"/>
    <col min="2055" max="2304" width="9.10833333333333" style="219"/>
    <col min="2305" max="2305" width="94.225" style="219" customWidth="1"/>
    <col min="2306" max="2306" width="4.225" style="219" customWidth="1"/>
    <col min="2307" max="2310" width="9" style="219" hidden="1" customWidth="1"/>
    <col min="2311" max="2560" width="9.10833333333333" style="219"/>
    <col min="2561" max="2561" width="94.225" style="219" customWidth="1"/>
    <col min="2562" max="2562" width="4.225" style="219" customWidth="1"/>
    <col min="2563" max="2566" width="9" style="219" hidden="1" customWidth="1"/>
    <col min="2567" max="2816" width="9.10833333333333" style="219"/>
    <col min="2817" max="2817" width="94.225" style="219" customWidth="1"/>
    <col min="2818" max="2818" width="4.225" style="219" customWidth="1"/>
    <col min="2819" max="2822" width="9" style="219" hidden="1" customWidth="1"/>
    <col min="2823" max="3072" width="9.10833333333333" style="219"/>
    <col min="3073" max="3073" width="94.225" style="219" customWidth="1"/>
    <col min="3074" max="3074" width="4.225" style="219" customWidth="1"/>
    <col min="3075" max="3078" width="9" style="219" hidden="1" customWidth="1"/>
    <col min="3079" max="3328" width="9.10833333333333" style="219"/>
    <col min="3329" max="3329" width="94.225" style="219" customWidth="1"/>
    <col min="3330" max="3330" width="4.225" style="219" customWidth="1"/>
    <col min="3331" max="3334" width="9" style="219" hidden="1" customWidth="1"/>
    <col min="3335" max="3584" width="9.10833333333333" style="219"/>
    <col min="3585" max="3585" width="94.225" style="219" customWidth="1"/>
    <col min="3586" max="3586" width="4.225" style="219" customWidth="1"/>
    <col min="3587" max="3590" width="9" style="219" hidden="1" customWidth="1"/>
    <col min="3591" max="3840" width="9.10833333333333" style="219"/>
    <col min="3841" max="3841" width="94.225" style="219" customWidth="1"/>
    <col min="3842" max="3842" width="4.225" style="219" customWidth="1"/>
    <col min="3843" max="3846" width="9" style="219" hidden="1" customWidth="1"/>
    <col min="3847" max="4096" width="9.10833333333333" style="219"/>
    <col min="4097" max="4097" width="94.225" style="219" customWidth="1"/>
    <col min="4098" max="4098" width="4.225" style="219" customWidth="1"/>
    <col min="4099" max="4102" width="9" style="219" hidden="1" customWidth="1"/>
    <col min="4103" max="4352" width="9.10833333333333" style="219"/>
    <col min="4353" max="4353" width="94.225" style="219" customWidth="1"/>
    <col min="4354" max="4354" width="4.225" style="219" customWidth="1"/>
    <col min="4355" max="4358" width="9" style="219" hidden="1" customWidth="1"/>
    <col min="4359" max="4608" width="9.10833333333333" style="219"/>
    <col min="4609" max="4609" width="94.225" style="219" customWidth="1"/>
    <col min="4610" max="4610" width="4.225" style="219" customWidth="1"/>
    <col min="4611" max="4614" width="9" style="219" hidden="1" customWidth="1"/>
    <col min="4615" max="4864" width="9.10833333333333" style="219"/>
    <col min="4865" max="4865" width="94.225" style="219" customWidth="1"/>
    <col min="4866" max="4866" width="4.225" style="219" customWidth="1"/>
    <col min="4867" max="4870" width="9" style="219" hidden="1" customWidth="1"/>
    <col min="4871" max="5120" width="9.10833333333333" style="219"/>
    <col min="5121" max="5121" width="94.225" style="219" customWidth="1"/>
    <col min="5122" max="5122" width="4.225" style="219" customWidth="1"/>
    <col min="5123" max="5126" width="9" style="219" hidden="1" customWidth="1"/>
    <col min="5127" max="5376" width="9.10833333333333" style="219"/>
    <col min="5377" max="5377" width="94.225" style="219" customWidth="1"/>
    <col min="5378" max="5378" width="4.225" style="219" customWidth="1"/>
    <col min="5379" max="5382" width="9" style="219" hidden="1" customWidth="1"/>
    <col min="5383" max="5632" width="9.10833333333333" style="219"/>
    <col min="5633" max="5633" width="94.225" style="219" customWidth="1"/>
    <col min="5634" max="5634" width="4.225" style="219" customWidth="1"/>
    <col min="5635" max="5638" width="9" style="219" hidden="1" customWidth="1"/>
    <col min="5639" max="5888" width="9.10833333333333" style="219"/>
    <col min="5889" max="5889" width="94.225" style="219" customWidth="1"/>
    <col min="5890" max="5890" width="4.225" style="219" customWidth="1"/>
    <col min="5891" max="5894" width="9" style="219" hidden="1" customWidth="1"/>
    <col min="5895" max="6144" width="9.10833333333333" style="219"/>
    <col min="6145" max="6145" width="94.225" style="219" customWidth="1"/>
    <col min="6146" max="6146" width="4.225" style="219" customWidth="1"/>
    <col min="6147" max="6150" width="9" style="219" hidden="1" customWidth="1"/>
    <col min="6151" max="6400" width="9.10833333333333" style="219"/>
    <col min="6401" max="6401" width="94.225" style="219" customWidth="1"/>
    <col min="6402" max="6402" width="4.225" style="219" customWidth="1"/>
    <col min="6403" max="6406" width="9" style="219" hidden="1" customWidth="1"/>
    <col min="6407" max="6656" width="9.10833333333333" style="219"/>
    <col min="6657" max="6657" width="94.225" style="219" customWidth="1"/>
    <col min="6658" max="6658" width="4.225" style="219" customWidth="1"/>
    <col min="6659" max="6662" width="9" style="219" hidden="1" customWidth="1"/>
    <col min="6663" max="6912" width="9.10833333333333" style="219"/>
    <col min="6913" max="6913" width="94.225" style="219" customWidth="1"/>
    <col min="6914" max="6914" width="4.225" style="219" customWidth="1"/>
    <col min="6915" max="6918" width="9" style="219" hidden="1" customWidth="1"/>
    <col min="6919" max="7168" width="9.10833333333333" style="219"/>
    <col min="7169" max="7169" width="94.225" style="219" customWidth="1"/>
    <col min="7170" max="7170" width="4.225" style="219" customWidth="1"/>
    <col min="7171" max="7174" width="9" style="219" hidden="1" customWidth="1"/>
    <col min="7175" max="7424" width="9.10833333333333" style="219"/>
    <col min="7425" max="7425" width="94.225" style="219" customWidth="1"/>
    <col min="7426" max="7426" width="4.225" style="219" customWidth="1"/>
    <col min="7427" max="7430" width="9" style="219" hidden="1" customWidth="1"/>
    <col min="7431" max="7680" width="9.10833333333333" style="219"/>
    <col min="7681" max="7681" width="94.225" style="219" customWidth="1"/>
    <col min="7682" max="7682" width="4.225" style="219" customWidth="1"/>
    <col min="7683" max="7686" width="9" style="219" hidden="1" customWidth="1"/>
    <col min="7687" max="7936" width="9.10833333333333" style="219"/>
    <col min="7937" max="7937" width="94.225" style="219" customWidth="1"/>
    <col min="7938" max="7938" width="4.225" style="219" customWidth="1"/>
    <col min="7939" max="7942" width="9" style="219" hidden="1" customWidth="1"/>
    <col min="7943" max="8192" width="9.10833333333333" style="219"/>
    <col min="8193" max="8193" width="94.225" style="219" customWidth="1"/>
    <col min="8194" max="8194" width="4.225" style="219" customWidth="1"/>
    <col min="8195" max="8198" width="9" style="219" hidden="1" customWidth="1"/>
    <col min="8199" max="8448" width="9.10833333333333" style="219"/>
    <col min="8449" max="8449" width="94.225" style="219" customWidth="1"/>
    <col min="8450" max="8450" width="4.225" style="219" customWidth="1"/>
    <col min="8451" max="8454" width="9" style="219" hidden="1" customWidth="1"/>
    <col min="8455" max="8704" width="9.10833333333333" style="219"/>
    <col min="8705" max="8705" width="94.225" style="219" customWidth="1"/>
    <col min="8706" max="8706" width="4.225" style="219" customWidth="1"/>
    <col min="8707" max="8710" width="9" style="219" hidden="1" customWidth="1"/>
    <col min="8711" max="8960" width="9.10833333333333" style="219"/>
    <col min="8961" max="8961" width="94.225" style="219" customWidth="1"/>
    <col min="8962" max="8962" width="4.225" style="219" customWidth="1"/>
    <col min="8963" max="8966" width="9" style="219" hidden="1" customWidth="1"/>
    <col min="8967" max="9216" width="9.10833333333333" style="219"/>
    <col min="9217" max="9217" width="94.225" style="219" customWidth="1"/>
    <col min="9218" max="9218" width="4.225" style="219" customWidth="1"/>
    <col min="9219" max="9222" width="9" style="219" hidden="1" customWidth="1"/>
    <col min="9223" max="9472" width="9.10833333333333" style="219"/>
    <col min="9473" max="9473" width="94.225" style="219" customWidth="1"/>
    <col min="9474" max="9474" width="4.225" style="219" customWidth="1"/>
    <col min="9475" max="9478" width="9" style="219" hidden="1" customWidth="1"/>
    <col min="9479" max="9728" width="9.10833333333333" style="219"/>
    <col min="9729" max="9729" width="94.225" style="219" customWidth="1"/>
    <col min="9730" max="9730" width="4.225" style="219" customWidth="1"/>
    <col min="9731" max="9734" width="9" style="219" hidden="1" customWidth="1"/>
    <col min="9735" max="9984" width="9.10833333333333" style="219"/>
    <col min="9985" max="9985" width="94.225" style="219" customWidth="1"/>
    <col min="9986" max="9986" width="4.225" style="219" customWidth="1"/>
    <col min="9987" max="9990" width="9" style="219" hidden="1" customWidth="1"/>
    <col min="9991" max="10240" width="9.10833333333333" style="219"/>
    <col min="10241" max="10241" width="94.225" style="219" customWidth="1"/>
    <col min="10242" max="10242" width="4.225" style="219" customWidth="1"/>
    <col min="10243" max="10246" width="9" style="219" hidden="1" customWidth="1"/>
    <col min="10247" max="10496" width="9.10833333333333" style="219"/>
    <col min="10497" max="10497" width="94.225" style="219" customWidth="1"/>
    <col min="10498" max="10498" width="4.225" style="219" customWidth="1"/>
    <col min="10499" max="10502" width="9" style="219" hidden="1" customWidth="1"/>
    <col min="10503" max="10752" width="9.10833333333333" style="219"/>
    <col min="10753" max="10753" width="94.225" style="219" customWidth="1"/>
    <col min="10754" max="10754" width="4.225" style="219" customWidth="1"/>
    <col min="10755" max="10758" width="9" style="219" hidden="1" customWidth="1"/>
    <col min="10759" max="11008" width="9.10833333333333" style="219"/>
    <col min="11009" max="11009" width="94.225" style="219" customWidth="1"/>
    <col min="11010" max="11010" width="4.225" style="219" customWidth="1"/>
    <col min="11011" max="11014" width="9" style="219" hidden="1" customWidth="1"/>
    <col min="11015" max="11264" width="9.10833333333333" style="219"/>
    <col min="11265" max="11265" width="94.225" style="219" customWidth="1"/>
    <col min="11266" max="11266" width="4.225" style="219" customWidth="1"/>
    <col min="11267" max="11270" width="9" style="219" hidden="1" customWidth="1"/>
    <col min="11271" max="11520" width="9.10833333333333" style="219"/>
    <col min="11521" max="11521" width="94.225" style="219" customWidth="1"/>
    <col min="11522" max="11522" width="4.225" style="219" customWidth="1"/>
    <col min="11523" max="11526" width="9" style="219" hidden="1" customWidth="1"/>
    <col min="11527" max="11776" width="9.10833333333333" style="219"/>
    <col min="11777" max="11777" width="94.225" style="219" customWidth="1"/>
    <col min="11778" max="11778" width="4.225" style="219" customWidth="1"/>
    <col min="11779" max="11782" width="9" style="219" hidden="1" customWidth="1"/>
    <col min="11783" max="12032" width="9.10833333333333" style="219"/>
    <col min="12033" max="12033" width="94.225" style="219" customWidth="1"/>
    <col min="12034" max="12034" width="4.225" style="219" customWidth="1"/>
    <col min="12035" max="12038" width="9" style="219" hidden="1" customWidth="1"/>
    <col min="12039" max="12288" width="9.10833333333333" style="219"/>
    <col min="12289" max="12289" width="94.225" style="219" customWidth="1"/>
    <col min="12290" max="12290" width="4.225" style="219" customWidth="1"/>
    <col min="12291" max="12294" width="9" style="219" hidden="1" customWidth="1"/>
    <col min="12295" max="12544" width="9.10833333333333" style="219"/>
    <col min="12545" max="12545" width="94.225" style="219" customWidth="1"/>
    <col min="12546" max="12546" width="4.225" style="219" customWidth="1"/>
    <col min="12547" max="12550" width="9" style="219" hidden="1" customWidth="1"/>
    <col min="12551" max="12800" width="9.10833333333333" style="219"/>
    <col min="12801" max="12801" width="94.225" style="219" customWidth="1"/>
    <col min="12802" max="12802" width="4.225" style="219" customWidth="1"/>
    <col min="12803" max="12806" width="9" style="219" hidden="1" customWidth="1"/>
    <col min="12807" max="13056" width="9.10833333333333" style="219"/>
    <col min="13057" max="13057" width="94.225" style="219" customWidth="1"/>
    <col min="13058" max="13058" width="4.225" style="219" customWidth="1"/>
    <col min="13059" max="13062" width="9" style="219" hidden="1" customWidth="1"/>
    <col min="13063" max="13312" width="9.10833333333333" style="219"/>
    <col min="13313" max="13313" width="94.225" style="219" customWidth="1"/>
    <col min="13314" max="13314" width="4.225" style="219" customWidth="1"/>
    <col min="13315" max="13318" width="9" style="219" hidden="1" customWidth="1"/>
    <col min="13319" max="13568" width="9.10833333333333" style="219"/>
    <col min="13569" max="13569" width="94.225" style="219" customWidth="1"/>
    <col min="13570" max="13570" width="4.225" style="219" customWidth="1"/>
    <col min="13571" max="13574" width="9" style="219" hidden="1" customWidth="1"/>
    <col min="13575" max="13824" width="9.10833333333333" style="219"/>
    <col min="13825" max="13825" width="94.225" style="219" customWidth="1"/>
    <col min="13826" max="13826" width="4.225" style="219" customWidth="1"/>
    <col min="13827" max="13830" width="9" style="219" hidden="1" customWidth="1"/>
    <col min="13831" max="14080" width="9.10833333333333" style="219"/>
    <col min="14081" max="14081" width="94.225" style="219" customWidth="1"/>
    <col min="14082" max="14082" width="4.225" style="219" customWidth="1"/>
    <col min="14083" max="14086" width="9" style="219" hidden="1" customWidth="1"/>
    <col min="14087" max="14336" width="9.10833333333333" style="219"/>
    <col min="14337" max="14337" width="94.225" style="219" customWidth="1"/>
    <col min="14338" max="14338" width="4.225" style="219" customWidth="1"/>
    <col min="14339" max="14342" width="9" style="219" hidden="1" customWidth="1"/>
    <col min="14343" max="14592" width="9.10833333333333" style="219"/>
    <col min="14593" max="14593" width="94.225" style="219" customWidth="1"/>
    <col min="14594" max="14594" width="4.225" style="219" customWidth="1"/>
    <col min="14595" max="14598" width="9" style="219" hidden="1" customWidth="1"/>
    <col min="14599" max="14848" width="9.10833333333333" style="219"/>
    <col min="14849" max="14849" width="94.225" style="219" customWidth="1"/>
    <col min="14850" max="14850" width="4.225" style="219" customWidth="1"/>
    <col min="14851" max="14854" width="9" style="219" hidden="1" customWidth="1"/>
    <col min="14855" max="15104" width="9.10833333333333" style="219"/>
    <col min="15105" max="15105" width="94.225" style="219" customWidth="1"/>
    <col min="15106" max="15106" width="4.225" style="219" customWidth="1"/>
    <col min="15107" max="15110" width="9" style="219" hidden="1" customWidth="1"/>
    <col min="15111" max="15360" width="9.10833333333333" style="219"/>
    <col min="15361" max="15361" width="94.225" style="219" customWidth="1"/>
    <col min="15362" max="15362" width="4.225" style="219" customWidth="1"/>
    <col min="15363" max="15366" width="9" style="219" hidden="1" customWidth="1"/>
    <col min="15367" max="15616" width="9.10833333333333" style="219"/>
    <col min="15617" max="15617" width="94.225" style="219" customWidth="1"/>
    <col min="15618" max="15618" width="4.225" style="219" customWidth="1"/>
    <col min="15619" max="15622" width="9" style="219" hidden="1" customWidth="1"/>
    <col min="15623" max="15872" width="9.10833333333333" style="219"/>
    <col min="15873" max="15873" width="94.225" style="219" customWidth="1"/>
    <col min="15874" max="15874" width="4.225" style="219" customWidth="1"/>
    <col min="15875" max="15878" width="9" style="219" hidden="1" customWidth="1"/>
    <col min="15879" max="16128" width="9.10833333333333" style="219"/>
    <col min="16129" max="16129" width="94.225" style="219" customWidth="1"/>
    <col min="16130" max="16130" width="4.225" style="219" customWidth="1"/>
    <col min="16131" max="16134" width="9" style="219" hidden="1" customWidth="1"/>
    <col min="16135" max="16384" width="9.10833333333333" style="219"/>
  </cols>
  <sheetData>
    <row r="1" ht="58.5" customHeight="1" spans="1:1">
      <c r="A1" s="220" t="s">
        <v>0</v>
      </c>
    </row>
    <row r="2" ht="48" customHeight="1" spans="1:6">
      <c r="A2" s="221" t="s">
        <v>1</v>
      </c>
      <c r="B2" s="222"/>
      <c r="C2" s="222"/>
      <c r="D2" s="222"/>
      <c r="E2" s="222"/>
      <c r="F2" s="222"/>
    </row>
    <row r="3" ht="23.1" customHeight="1" spans="1:6">
      <c r="A3" s="223"/>
      <c r="B3" s="222"/>
      <c r="C3" s="222"/>
      <c r="D3" s="222"/>
      <c r="E3" s="222"/>
      <c r="F3" s="222"/>
    </row>
    <row r="4" ht="23.1" customHeight="1" spans="1:6">
      <c r="A4" s="223"/>
      <c r="B4" s="222"/>
      <c r="C4" s="222"/>
      <c r="D4" s="222"/>
      <c r="E4" s="222"/>
      <c r="F4" s="222"/>
    </row>
    <row r="5" ht="23.1" customHeight="1" spans="1:6">
      <c r="A5" s="223"/>
      <c r="B5" s="222"/>
      <c r="C5" s="222"/>
      <c r="D5" s="222"/>
      <c r="E5" s="222"/>
      <c r="F5" s="222"/>
    </row>
    <row r="6" ht="23.1" customHeight="1" spans="1:6">
      <c r="A6" s="223"/>
      <c r="B6" s="222"/>
      <c r="C6" s="222"/>
      <c r="D6" s="222"/>
      <c r="E6" s="222"/>
      <c r="F6" s="222"/>
    </row>
    <row r="7" s="218" customFormat="1" ht="23.1" customHeight="1" spans="1:1">
      <c r="A7" s="223"/>
    </row>
    <row r="8" s="218" customFormat="1" ht="23.1" customHeight="1" spans="1:1">
      <c r="A8" s="223"/>
    </row>
    <row r="9" s="218" customFormat="1" ht="23.1" customHeight="1" spans="1:1">
      <c r="A9" s="223"/>
    </row>
    <row r="10" s="218" customFormat="1" ht="23.1" customHeight="1" spans="1:1">
      <c r="A10" s="223"/>
    </row>
    <row r="11" s="218" customFormat="1" ht="23.1" customHeight="1" spans="1:1">
      <c r="A11" s="223"/>
    </row>
    <row r="12" s="218" customFormat="1" ht="23.1" customHeight="1" spans="1:1">
      <c r="A12" s="223"/>
    </row>
    <row r="13" s="218" customFormat="1" ht="23.1" customHeight="1" spans="1:1">
      <c r="A13" s="223"/>
    </row>
    <row r="14" s="218" customFormat="1" ht="23.1" customHeight="1" spans="1:1">
      <c r="A14" s="223"/>
    </row>
    <row r="15" s="218" customFormat="1" ht="23.1" customHeight="1" spans="1:1">
      <c r="A15" s="223"/>
    </row>
    <row r="16" s="218" customFormat="1" ht="24.9" customHeight="1"/>
    <row r="17" s="218" customFormat="1" ht="24.9" customHeight="1"/>
    <row r="18" s="218" customFormat="1" ht="24.9" customHeight="1"/>
    <row r="19" s="218" customFormat="1" ht="35.25" customHeight="1" spans="1:1">
      <c r="A19" s="224" t="s">
        <v>2</v>
      </c>
    </row>
    <row r="20" s="218" customFormat="1" ht="35.25" customHeight="1" spans="1:1">
      <c r="A20" s="224" t="s">
        <v>3</v>
      </c>
    </row>
    <row r="21" s="218" customFormat="1" ht="36" customHeight="1" spans="1:1">
      <c r="A21" s="224" t="s">
        <v>4</v>
      </c>
    </row>
    <row r="22" s="218" customFormat="1" ht="35.25" customHeight="1" spans="1:1">
      <c r="A22" s="224" t="s">
        <v>5</v>
      </c>
    </row>
    <row r="23" s="218" customFormat="1" ht="27.9" customHeight="1"/>
    <row r="24" s="218" customFormat="1" ht="27.9" customHeight="1"/>
    <row r="25" s="218" customFormat="1" ht="27.9" customHeight="1"/>
  </sheetData>
  <mergeCells count="1">
    <mergeCell ref="A3:A15"/>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zoomScale="115" zoomScaleNormal="115" topLeftCell="A28" workbookViewId="0">
      <selection activeCell="A18" sqref="A18"/>
    </sheetView>
  </sheetViews>
  <sheetFormatPr defaultColWidth="9" defaultRowHeight="13.5"/>
  <cols>
    <col min="1" max="1" width="4.775" style="82" customWidth="1"/>
    <col min="2" max="2" width="65.225" style="82" customWidth="1"/>
    <col min="3" max="3" width="4" style="82" customWidth="1"/>
    <col min="4" max="4" width="3.66666666666667" style="82" customWidth="1"/>
    <col min="5" max="5" width="4.10833333333333" style="82" customWidth="1"/>
    <col min="6" max="6" width="5.10833333333333" style="82" customWidth="1"/>
    <col min="7" max="7" width="3.775" style="82" customWidth="1"/>
    <col min="8" max="8" width="4.225" style="82" customWidth="1"/>
    <col min="9" max="9" width="5.225" style="82" customWidth="1"/>
    <col min="10" max="10" width="4.44166666666667" style="82" customWidth="1"/>
    <col min="11" max="11" width="24.6666666666667" style="82" customWidth="1"/>
    <col min="12" max="16384" width="9" style="82"/>
  </cols>
  <sheetData>
    <row r="1" ht="22.5" spans="1:11">
      <c r="A1" s="83" t="s">
        <v>234</v>
      </c>
      <c r="B1" s="83"/>
      <c r="C1" s="83"/>
      <c r="D1" s="83"/>
      <c r="E1" s="83"/>
      <c r="F1" s="83"/>
      <c r="G1" s="83"/>
      <c r="H1" s="83"/>
      <c r="I1" s="83"/>
      <c r="J1" s="83"/>
      <c r="K1" s="83"/>
    </row>
    <row r="2" customHeight="1" spans="1:11">
      <c r="A2" s="84" t="s">
        <v>63</v>
      </c>
      <c r="B2" s="85"/>
      <c r="C2" s="8" t="s">
        <v>64</v>
      </c>
      <c r="D2" s="9" t="s">
        <v>65</v>
      </c>
      <c r="E2" s="9"/>
      <c r="F2" s="9"/>
      <c r="G2" s="31" t="s">
        <v>66</v>
      </c>
      <c r="H2" s="31"/>
      <c r="I2" s="31"/>
      <c r="J2" s="41" t="s">
        <v>67</v>
      </c>
      <c r="K2" s="42" t="s">
        <v>68</v>
      </c>
    </row>
    <row r="3" ht="33" customHeight="1" spans="1:11">
      <c r="A3" s="86"/>
      <c r="B3" s="87"/>
      <c r="C3" s="12"/>
      <c r="D3" s="13" t="s">
        <v>26</v>
      </c>
      <c r="E3" s="13" t="s">
        <v>69</v>
      </c>
      <c r="F3" s="32" t="s">
        <v>32</v>
      </c>
      <c r="G3" s="33" t="s">
        <v>26</v>
      </c>
      <c r="H3" s="33" t="s">
        <v>69</v>
      </c>
      <c r="I3" s="43" t="s">
        <v>32</v>
      </c>
      <c r="J3" s="44"/>
      <c r="K3" s="45"/>
    </row>
    <row r="4" spans="1:11">
      <c r="A4" s="56">
        <v>1</v>
      </c>
      <c r="B4" s="88" t="s">
        <v>235</v>
      </c>
      <c r="C4" s="89">
        <v>20</v>
      </c>
      <c r="D4" s="90"/>
      <c r="E4" s="90"/>
      <c r="F4" s="90"/>
      <c r="G4" s="90"/>
      <c r="H4" s="90"/>
      <c r="I4" s="90"/>
      <c r="J4" s="90"/>
      <c r="K4" s="98"/>
    </row>
    <row r="5" ht="30.75" customHeight="1" spans="1:11">
      <c r="A5" s="56">
        <v>1.1</v>
      </c>
      <c r="B5" s="37" t="s">
        <v>236</v>
      </c>
      <c r="C5" s="20">
        <v>3</v>
      </c>
      <c r="D5" s="61">
        <f>C5*0.5</f>
        <v>1.5</v>
      </c>
      <c r="E5" s="61"/>
      <c r="F5" s="36" t="str">
        <f>IF(E5="完全符合",D5*100%,IF(E5="大部分符合",D5*80%,IF(E5="部分符合",D5*50%,IF(E5="不符合",0,IF(E5="不适用",0,"0")))))</f>
        <v>0</v>
      </c>
      <c r="G5" s="61">
        <f>C5*0.5</f>
        <v>1.5</v>
      </c>
      <c r="H5" s="96"/>
      <c r="I5" s="36"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36">
        <f>F5+I5</f>
        <v>0</v>
      </c>
      <c r="K5" s="99"/>
    </row>
    <row r="6" ht="18.75" customHeight="1" spans="1:11">
      <c r="A6" s="56">
        <v>1.2</v>
      </c>
      <c r="B6" s="37" t="s">
        <v>237</v>
      </c>
      <c r="C6" s="20">
        <v>7</v>
      </c>
      <c r="D6" s="61">
        <f>C6*0.5</f>
        <v>3.5</v>
      </c>
      <c r="E6" s="96"/>
      <c r="F6" s="36" t="str">
        <f>IF(E6="完全符合",D6*100%,IF(E6="大部分符合",D6*80%,IF(E6="部分符合",D6*50%,IF(E6="不符合",0,IF(E6="不适用",0,"0")))))</f>
        <v>0</v>
      </c>
      <c r="G6" s="61">
        <f>C6*0.5</f>
        <v>3.5</v>
      </c>
      <c r="H6" s="96"/>
      <c r="I6" s="36" t="str">
        <f t="shared" ref="I6:I8" si="0">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36">
        <f>F6+I6</f>
        <v>0</v>
      </c>
      <c r="K6" s="99"/>
    </row>
    <row r="7" ht="19.5" customHeight="1" spans="1:11">
      <c r="A7" s="56">
        <v>1.3</v>
      </c>
      <c r="B7" s="91" t="s">
        <v>238</v>
      </c>
      <c r="C7" s="20">
        <v>7</v>
      </c>
      <c r="D7" s="61">
        <f>C7*0.5</f>
        <v>3.5</v>
      </c>
      <c r="E7" s="96"/>
      <c r="F7" s="36" t="str">
        <f>IF(E7="完全符合",D7*100%,IF(E7="大部分符合",D7*80%,IF(E7="部分符合",D7*50%,IF(E7="不符合",0,IF(E7="不适用",0,"0")))))</f>
        <v>0</v>
      </c>
      <c r="G7" s="61">
        <f>C7*0.5</f>
        <v>3.5</v>
      </c>
      <c r="H7" s="96"/>
      <c r="I7" s="36" t="str">
        <f t="shared" si="0"/>
        <v>0</v>
      </c>
      <c r="J7" s="36">
        <f>F7+I7</f>
        <v>0</v>
      </c>
      <c r="K7" s="99"/>
    </row>
    <row r="8" ht="21" customHeight="1" spans="1:11">
      <c r="A8" s="56">
        <v>1.4</v>
      </c>
      <c r="B8" s="37" t="s">
        <v>239</v>
      </c>
      <c r="C8" s="20">
        <v>3</v>
      </c>
      <c r="D8" s="61">
        <f>C8*0.5</f>
        <v>1.5</v>
      </c>
      <c r="E8" s="96"/>
      <c r="F8" s="36" t="str">
        <f>IF(E8="完全符合",D8*100%,IF(E8="大部分符合",D8*80%,IF(E8="部分符合",D8*50%,IF(E8="不符合",0,IF(E8="不适用",0,"0")))))</f>
        <v>0</v>
      </c>
      <c r="G8" s="61">
        <f>C8*0.5</f>
        <v>1.5</v>
      </c>
      <c r="H8" s="96"/>
      <c r="I8" s="36" t="str">
        <f t="shared" si="0"/>
        <v>0</v>
      </c>
      <c r="J8" s="36">
        <f>F8+I8</f>
        <v>0</v>
      </c>
      <c r="K8" s="99"/>
    </row>
    <row r="9" spans="1:11">
      <c r="A9" s="56">
        <v>2</v>
      </c>
      <c r="B9" s="88" t="s">
        <v>240</v>
      </c>
      <c r="C9" s="89">
        <v>10</v>
      </c>
      <c r="D9" s="90"/>
      <c r="E9" s="90"/>
      <c r="F9" s="90"/>
      <c r="G9" s="90"/>
      <c r="H9" s="90"/>
      <c r="I9" s="90"/>
      <c r="J9" s="90"/>
      <c r="K9" s="98"/>
    </row>
    <row r="10" ht="72.75" customHeight="1" spans="1:11">
      <c r="A10" s="56">
        <v>2.1</v>
      </c>
      <c r="B10" s="37" t="s">
        <v>241</v>
      </c>
      <c r="C10" s="20">
        <v>10</v>
      </c>
      <c r="D10" s="61">
        <f>C10*0.5</f>
        <v>5</v>
      </c>
      <c r="E10" s="96"/>
      <c r="F10" s="36" t="str">
        <f>IF(E10="完全符合",D10*100%,IF(E10="大部分符合",D10*80%,IF(E10="部分符合",D10*50%,IF(E10="不符合",0,IF(E10="不适用",0,"0")))))</f>
        <v>0</v>
      </c>
      <c r="G10" s="20">
        <f>C10*0.5</f>
        <v>5</v>
      </c>
      <c r="H10" s="96"/>
      <c r="I10" s="36" t="str">
        <f>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36">
        <f>F10+I10</f>
        <v>0</v>
      </c>
      <c r="K10" s="99"/>
    </row>
    <row r="11" spans="1:11">
      <c r="A11" s="56">
        <v>3</v>
      </c>
      <c r="B11" s="88" t="s">
        <v>242</v>
      </c>
      <c r="C11" s="89">
        <v>35</v>
      </c>
      <c r="D11" s="90"/>
      <c r="E11" s="90"/>
      <c r="F11" s="90"/>
      <c r="G11" s="90"/>
      <c r="H11" s="90"/>
      <c r="I11" s="90"/>
      <c r="J11" s="90"/>
      <c r="K11" s="98"/>
    </row>
    <row r="12" ht="31.5" customHeight="1" spans="1:11">
      <c r="A12" s="56">
        <v>3.1</v>
      </c>
      <c r="B12" s="59" t="s">
        <v>243</v>
      </c>
      <c r="C12" s="20">
        <v>6</v>
      </c>
      <c r="D12" s="61">
        <f t="shared" ref="D12:D18" si="1">C12*0.5</f>
        <v>3</v>
      </c>
      <c r="E12" s="96"/>
      <c r="F12" s="36" t="str">
        <f t="shared" ref="F12:F18" si="2">IF(E12="完全符合",D12*100%,IF(E12="大部分符合",D12*80%,IF(E12="部分符合",D12*50%,IF(E12="不符合",0,IF(E12="不适用",0,"0")))))</f>
        <v>0</v>
      </c>
      <c r="G12" s="20">
        <f t="shared" ref="G12:G18" si="3">C12*0.5</f>
        <v>3</v>
      </c>
      <c r="H12" s="96"/>
      <c r="I12" s="36" t="str">
        <f t="shared" ref="I12:I18" si="4">IF(AND(E12="部分符合",H12="完全符合"),"遵循有效性评估错误",IF(AND(E12="不符合",H12&lt;&gt;"不符合"),"遵循有效性评估错误",IF(AND(E12="不适用",H12&lt;&gt;"不适用"),"遵循有效性评估错误",IF(H12="完全符合",G12*100%,IF(H12="大部分符合",G12*80%,IF(H12="部分符合",G12*50%,IF(H12="不符合",0,IF(H12="不适用",0,"0"))))))))</f>
        <v>0</v>
      </c>
      <c r="J12" s="36">
        <f t="shared" ref="J12:J18" si="5">F12+I12</f>
        <v>0</v>
      </c>
      <c r="K12" s="99"/>
    </row>
    <row r="13" ht="21" spans="1:11">
      <c r="A13" s="56">
        <v>3.2</v>
      </c>
      <c r="B13" s="59" t="s">
        <v>244</v>
      </c>
      <c r="C13" s="20">
        <v>5</v>
      </c>
      <c r="D13" s="61">
        <f t="shared" si="1"/>
        <v>2.5</v>
      </c>
      <c r="E13" s="96"/>
      <c r="F13" s="36" t="str">
        <f t="shared" si="2"/>
        <v>0</v>
      </c>
      <c r="G13" s="20">
        <f t="shared" si="3"/>
        <v>2.5</v>
      </c>
      <c r="H13" s="96"/>
      <c r="I13" s="36" t="str">
        <f t="shared" si="4"/>
        <v>0</v>
      </c>
      <c r="J13" s="36">
        <f t="shared" si="5"/>
        <v>0</v>
      </c>
      <c r="K13" s="99"/>
    </row>
    <row r="14" ht="21" spans="1:11">
      <c r="A14" s="56">
        <v>3.3</v>
      </c>
      <c r="B14" s="59" t="s">
        <v>245</v>
      </c>
      <c r="C14" s="20">
        <v>5</v>
      </c>
      <c r="D14" s="61">
        <f t="shared" si="1"/>
        <v>2.5</v>
      </c>
      <c r="E14" s="96"/>
      <c r="F14" s="36" t="str">
        <f t="shared" si="2"/>
        <v>0</v>
      </c>
      <c r="G14" s="20">
        <f t="shared" si="3"/>
        <v>2.5</v>
      </c>
      <c r="H14" s="96"/>
      <c r="I14" s="36" t="str">
        <f t="shared" si="4"/>
        <v>0</v>
      </c>
      <c r="J14" s="36">
        <f t="shared" si="5"/>
        <v>0</v>
      </c>
      <c r="K14" s="99"/>
    </row>
    <row r="15" ht="31.5" spans="1:11">
      <c r="A15" s="56">
        <v>3.4</v>
      </c>
      <c r="B15" s="59" t="s">
        <v>246</v>
      </c>
      <c r="C15" s="20">
        <v>5</v>
      </c>
      <c r="D15" s="61">
        <f t="shared" si="1"/>
        <v>2.5</v>
      </c>
      <c r="E15" s="96"/>
      <c r="F15" s="36" t="str">
        <f t="shared" si="2"/>
        <v>0</v>
      </c>
      <c r="G15" s="20">
        <f t="shared" si="3"/>
        <v>2.5</v>
      </c>
      <c r="H15" s="96"/>
      <c r="I15" s="36" t="str">
        <f t="shared" si="4"/>
        <v>0</v>
      </c>
      <c r="J15" s="36">
        <f t="shared" si="5"/>
        <v>0</v>
      </c>
      <c r="K15" s="99"/>
    </row>
    <row r="16" ht="31.5" spans="1:11">
      <c r="A16" s="56">
        <v>3.5</v>
      </c>
      <c r="B16" s="59" t="s">
        <v>247</v>
      </c>
      <c r="C16" s="20">
        <v>5</v>
      </c>
      <c r="D16" s="61">
        <f t="shared" si="1"/>
        <v>2.5</v>
      </c>
      <c r="E16" s="96"/>
      <c r="F16" s="36" t="str">
        <f t="shared" si="2"/>
        <v>0</v>
      </c>
      <c r="G16" s="20">
        <f t="shared" si="3"/>
        <v>2.5</v>
      </c>
      <c r="H16" s="96"/>
      <c r="I16" s="36" t="str">
        <f t="shared" si="4"/>
        <v>0</v>
      </c>
      <c r="J16" s="36">
        <f t="shared" si="5"/>
        <v>0</v>
      </c>
      <c r="K16" s="99"/>
    </row>
    <row r="17" ht="21" spans="1:11">
      <c r="A17" s="56">
        <v>3.6</v>
      </c>
      <c r="B17" s="59" t="s">
        <v>248</v>
      </c>
      <c r="C17" s="20">
        <v>5</v>
      </c>
      <c r="D17" s="61">
        <f t="shared" si="1"/>
        <v>2.5</v>
      </c>
      <c r="E17" s="96"/>
      <c r="F17" s="36" t="str">
        <f t="shared" si="2"/>
        <v>0</v>
      </c>
      <c r="G17" s="20">
        <f t="shared" si="3"/>
        <v>2.5</v>
      </c>
      <c r="H17" s="96"/>
      <c r="I17" s="36" t="str">
        <f t="shared" si="4"/>
        <v>0</v>
      </c>
      <c r="J17" s="36">
        <f t="shared" si="5"/>
        <v>0</v>
      </c>
      <c r="K17" s="99"/>
    </row>
    <row r="18" ht="41.4" customHeight="1" spans="1:11">
      <c r="A18" s="56">
        <v>3.7</v>
      </c>
      <c r="B18" s="59" t="s">
        <v>249</v>
      </c>
      <c r="C18" s="92">
        <v>4</v>
      </c>
      <c r="D18" s="61">
        <f t="shared" si="1"/>
        <v>2</v>
      </c>
      <c r="E18" s="96"/>
      <c r="F18" s="36" t="str">
        <f t="shared" si="2"/>
        <v>0</v>
      </c>
      <c r="G18" s="20">
        <f t="shared" si="3"/>
        <v>2</v>
      </c>
      <c r="H18" s="96"/>
      <c r="I18" s="36" t="str">
        <f t="shared" si="4"/>
        <v>0</v>
      </c>
      <c r="J18" s="36">
        <f t="shared" si="5"/>
        <v>0</v>
      </c>
      <c r="K18" s="99"/>
    </row>
    <row r="19" spans="1:11">
      <c r="A19" s="56">
        <v>4</v>
      </c>
      <c r="B19" s="88" t="s">
        <v>250</v>
      </c>
      <c r="C19" s="89">
        <v>30</v>
      </c>
      <c r="D19" s="90"/>
      <c r="E19" s="90"/>
      <c r="F19" s="90"/>
      <c r="G19" s="90"/>
      <c r="H19" s="90"/>
      <c r="I19" s="90"/>
      <c r="J19" s="90"/>
      <c r="K19" s="98"/>
    </row>
    <row r="20" ht="21" spans="1:11">
      <c r="A20" s="56">
        <v>4.1</v>
      </c>
      <c r="B20" s="93" t="s">
        <v>251</v>
      </c>
      <c r="C20" s="20">
        <v>4</v>
      </c>
      <c r="D20" s="61">
        <f>C20*0.5</f>
        <v>2</v>
      </c>
      <c r="E20" s="96"/>
      <c r="F20" s="36" t="str">
        <f>IF(E20="完全符合",D20*100%,IF(E20="大部分符合",D20*80%,IF(E20="部分符合",D20*50%,IF(E20="不符合",0,IF(E20="不适用",0,"0")))))</f>
        <v>0</v>
      </c>
      <c r="G20" s="20">
        <f>C20*0.5</f>
        <v>2</v>
      </c>
      <c r="H20" s="96"/>
      <c r="I20" s="36" t="str">
        <f t="shared" ref="I20:I32" si="6">IF(AND(E20="部分符合",H20="完全符合"),"遵循有效性评估错误",IF(AND(E20="不符合",H20&lt;&gt;"不符合"),"遵循有效性评估错误",IF(AND(E20="不适用",H20&lt;&gt;"不适用"),"遵循有效性评估错误",IF(H20="完全符合",G20*100%,IF(H20="大部分符合",G20*80%,IF(H20="部分符合",G20*50%,IF(H20="不符合",0,IF(H20="不适用",0,"0"))))))))</f>
        <v>0</v>
      </c>
      <c r="J20" s="36">
        <f>F20+I20</f>
        <v>0</v>
      </c>
      <c r="K20" s="99"/>
    </row>
    <row r="21" ht="52.5" spans="1:11">
      <c r="A21" s="56">
        <v>4.2</v>
      </c>
      <c r="B21" s="93" t="s">
        <v>252</v>
      </c>
      <c r="C21" s="20">
        <v>4</v>
      </c>
      <c r="D21" s="61">
        <f t="shared" ref="D21:D32" si="7">C21*0.5</f>
        <v>2</v>
      </c>
      <c r="E21" s="96"/>
      <c r="F21" s="36" t="str">
        <f t="shared" ref="F21:F32" si="8">IF(E21="完全符合",D21*100%,IF(E21="大部分符合",D21*80%,IF(E21="部分符合",D21*50%,IF(E21="不符合",0,IF(E21="不适用",0,"0")))))</f>
        <v>0</v>
      </c>
      <c r="G21" s="20">
        <f t="shared" ref="G21:G32" si="9">C21*0.5</f>
        <v>2</v>
      </c>
      <c r="H21" s="96"/>
      <c r="I21" s="36" t="str">
        <f t="shared" si="6"/>
        <v>0</v>
      </c>
      <c r="J21" s="36">
        <f t="shared" ref="J21:J32" si="10">F21+I21</f>
        <v>0</v>
      </c>
      <c r="K21" s="99"/>
    </row>
    <row r="22" spans="1:11">
      <c r="A22" s="56">
        <v>4.3</v>
      </c>
      <c r="B22" s="93" t="s">
        <v>253</v>
      </c>
      <c r="C22" s="20">
        <v>2</v>
      </c>
      <c r="D22" s="61">
        <f t="shared" si="7"/>
        <v>1</v>
      </c>
      <c r="E22" s="96"/>
      <c r="F22" s="36" t="str">
        <f t="shared" si="8"/>
        <v>0</v>
      </c>
      <c r="G22" s="20">
        <f t="shared" si="9"/>
        <v>1</v>
      </c>
      <c r="H22" s="96"/>
      <c r="I22" s="36" t="str">
        <f t="shared" si="6"/>
        <v>0</v>
      </c>
      <c r="J22" s="36">
        <f t="shared" si="10"/>
        <v>0</v>
      </c>
      <c r="K22" s="99"/>
    </row>
    <row r="23" ht="94.5" spans="1:11">
      <c r="A23" s="56">
        <v>4.4</v>
      </c>
      <c r="B23" s="93" t="s">
        <v>254</v>
      </c>
      <c r="C23" s="20">
        <v>1</v>
      </c>
      <c r="D23" s="61">
        <f t="shared" si="7"/>
        <v>0.5</v>
      </c>
      <c r="E23" s="96"/>
      <c r="F23" s="36" t="str">
        <f t="shared" si="8"/>
        <v>0</v>
      </c>
      <c r="G23" s="20">
        <f t="shared" si="9"/>
        <v>0.5</v>
      </c>
      <c r="H23" s="96"/>
      <c r="I23" s="36" t="str">
        <f t="shared" si="6"/>
        <v>0</v>
      </c>
      <c r="J23" s="36">
        <f t="shared" si="10"/>
        <v>0</v>
      </c>
      <c r="K23" s="99"/>
    </row>
    <row r="24" ht="52.5" spans="1:11">
      <c r="A24" s="56">
        <v>4.5</v>
      </c>
      <c r="B24" s="93" t="s">
        <v>255</v>
      </c>
      <c r="C24" s="20">
        <v>2</v>
      </c>
      <c r="D24" s="61">
        <f t="shared" si="7"/>
        <v>1</v>
      </c>
      <c r="E24" s="96"/>
      <c r="F24" s="36" t="str">
        <f t="shared" si="8"/>
        <v>0</v>
      </c>
      <c r="G24" s="20">
        <f t="shared" si="9"/>
        <v>1</v>
      </c>
      <c r="H24" s="96"/>
      <c r="I24" s="36" t="str">
        <f t="shared" si="6"/>
        <v>0</v>
      </c>
      <c r="J24" s="36">
        <f t="shared" si="10"/>
        <v>0</v>
      </c>
      <c r="K24" s="99"/>
    </row>
    <row r="25" ht="31.5" spans="1:11">
      <c r="A25" s="56">
        <v>4.6</v>
      </c>
      <c r="B25" s="93" t="s">
        <v>256</v>
      </c>
      <c r="C25" s="20">
        <v>1</v>
      </c>
      <c r="D25" s="61">
        <f t="shared" ref="D25:D30" si="11">C25*0.5</f>
        <v>0.5</v>
      </c>
      <c r="E25" s="96"/>
      <c r="F25" s="36" t="str">
        <f t="shared" ref="F25:F30" si="12">IF(E25="完全符合",D25*100%,IF(E25="大部分符合",D25*80%,IF(E25="部分符合",D25*50%,IF(E25="不符合",0,IF(E25="不适用",0,"0")))))</f>
        <v>0</v>
      </c>
      <c r="G25" s="20">
        <f t="shared" ref="G25:G30" si="13">C25*0.5</f>
        <v>0.5</v>
      </c>
      <c r="H25" s="96"/>
      <c r="I25" s="36" t="str">
        <f t="shared" si="6"/>
        <v>0</v>
      </c>
      <c r="J25" s="36">
        <f t="shared" ref="J25:J30" si="14">F25+I25</f>
        <v>0</v>
      </c>
      <c r="K25" s="99"/>
    </row>
    <row r="26" ht="87" customHeight="1" spans="1:11">
      <c r="A26" s="56">
        <v>4.7</v>
      </c>
      <c r="B26" s="93" t="s">
        <v>257</v>
      </c>
      <c r="C26" s="20">
        <v>3</v>
      </c>
      <c r="D26" s="61">
        <f t="shared" si="11"/>
        <v>1.5</v>
      </c>
      <c r="E26" s="96"/>
      <c r="F26" s="36" t="str">
        <f t="shared" si="12"/>
        <v>0</v>
      </c>
      <c r="G26" s="20">
        <f t="shared" si="13"/>
        <v>1.5</v>
      </c>
      <c r="H26" s="96"/>
      <c r="I26" s="36" t="str">
        <f t="shared" si="6"/>
        <v>0</v>
      </c>
      <c r="J26" s="36">
        <f t="shared" si="14"/>
        <v>0</v>
      </c>
      <c r="K26" s="99"/>
    </row>
    <row r="27" ht="21" spans="1:11">
      <c r="A27" s="66">
        <v>4.8</v>
      </c>
      <c r="B27" s="93" t="s">
        <v>258</v>
      </c>
      <c r="C27" s="20">
        <v>1</v>
      </c>
      <c r="D27" s="61">
        <f t="shared" si="11"/>
        <v>0.5</v>
      </c>
      <c r="E27" s="96"/>
      <c r="F27" s="36" t="str">
        <f t="shared" si="12"/>
        <v>0</v>
      </c>
      <c r="G27" s="20">
        <f t="shared" si="13"/>
        <v>0.5</v>
      </c>
      <c r="H27" s="96"/>
      <c r="I27" s="36" t="str">
        <f t="shared" si="6"/>
        <v>0</v>
      </c>
      <c r="J27" s="36">
        <f t="shared" si="14"/>
        <v>0</v>
      </c>
      <c r="K27" s="99"/>
    </row>
    <row r="28" ht="21" spans="1:11">
      <c r="A28" s="66">
        <v>4.9</v>
      </c>
      <c r="B28" s="93" t="s">
        <v>259</v>
      </c>
      <c r="C28" s="20">
        <v>2</v>
      </c>
      <c r="D28" s="61">
        <f t="shared" si="11"/>
        <v>1</v>
      </c>
      <c r="E28" s="96"/>
      <c r="F28" s="36" t="str">
        <f t="shared" si="12"/>
        <v>0</v>
      </c>
      <c r="G28" s="20">
        <f t="shared" si="13"/>
        <v>1</v>
      </c>
      <c r="H28" s="96"/>
      <c r="I28" s="36" t="str">
        <f t="shared" si="6"/>
        <v>0</v>
      </c>
      <c r="J28" s="36">
        <f t="shared" si="14"/>
        <v>0</v>
      </c>
      <c r="K28" s="99"/>
    </row>
    <row r="29" spans="1:11">
      <c r="A29" s="94">
        <v>4.1</v>
      </c>
      <c r="B29" s="93" t="s">
        <v>260</v>
      </c>
      <c r="C29" s="20">
        <v>1</v>
      </c>
      <c r="D29" s="61">
        <f t="shared" si="11"/>
        <v>0.5</v>
      </c>
      <c r="E29" s="96"/>
      <c r="F29" s="36" t="str">
        <f t="shared" si="12"/>
        <v>0</v>
      </c>
      <c r="G29" s="20">
        <f t="shared" si="13"/>
        <v>0.5</v>
      </c>
      <c r="H29" s="96"/>
      <c r="I29" s="36" t="str">
        <f t="shared" si="6"/>
        <v>0</v>
      </c>
      <c r="J29" s="36">
        <f t="shared" si="14"/>
        <v>0</v>
      </c>
      <c r="K29" s="99"/>
    </row>
    <row r="30" ht="21" spans="1:11">
      <c r="A30" s="94">
        <v>4.11</v>
      </c>
      <c r="B30" s="93" t="s">
        <v>261</v>
      </c>
      <c r="C30" s="20">
        <v>5</v>
      </c>
      <c r="D30" s="61">
        <f t="shared" si="11"/>
        <v>2.5</v>
      </c>
      <c r="E30" s="96"/>
      <c r="F30" s="36" t="str">
        <f t="shared" si="12"/>
        <v>0</v>
      </c>
      <c r="G30" s="20">
        <f t="shared" si="13"/>
        <v>2.5</v>
      </c>
      <c r="H30" s="96"/>
      <c r="I30" s="36" t="str">
        <f t="shared" si="6"/>
        <v>0</v>
      </c>
      <c r="J30" s="36">
        <f t="shared" si="14"/>
        <v>0</v>
      </c>
      <c r="K30" s="99"/>
    </row>
    <row r="31" ht="33" customHeight="1" spans="1:11">
      <c r="A31" s="94">
        <v>4.12</v>
      </c>
      <c r="B31" s="93" t="s">
        <v>262</v>
      </c>
      <c r="C31" s="20">
        <v>1</v>
      </c>
      <c r="D31" s="61">
        <f t="shared" si="7"/>
        <v>0.5</v>
      </c>
      <c r="E31" s="96"/>
      <c r="F31" s="36" t="str">
        <f t="shared" si="8"/>
        <v>0</v>
      </c>
      <c r="G31" s="20">
        <f t="shared" si="9"/>
        <v>0.5</v>
      </c>
      <c r="H31" s="96"/>
      <c r="I31" s="36" t="str">
        <f t="shared" si="6"/>
        <v>0</v>
      </c>
      <c r="J31" s="36">
        <f t="shared" si="10"/>
        <v>0</v>
      </c>
      <c r="K31" s="99"/>
    </row>
    <row r="32" ht="21" spans="1:11">
      <c r="A32" s="94">
        <v>4.13</v>
      </c>
      <c r="B32" s="93" t="s">
        <v>263</v>
      </c>
      <c r="C32" s="20">
        <v>3</v>
      </c>
      <c r="D32" s="61">
        <f t="shared" si="7"/>
        <v>1.5</v>
      </c>
      <c r="E32" s="96"/>
      <c r="F32" s="36" t="str">
        <f t="shared" si="8"/>
        <v>0</v>
      </c>
      <c r="G32" s="20">
        <f t="shared" si="9"/>
        <v>1.5</v>
      </c>
      <c r="H32" s="96"/>
      <c r="I32" s="36" t="str">
        <f t="shared" si="6"/>
        <v>0</v>
      </c>
      <c r="J32" s="36">
        <f t="shared" si="10"/>
        <v>0</v>
      </c>
      <c r="K32" s="99"/>
    </row>
    <row r="33" spans="1:11">
      <c r="A33" s="56">
        <v>5</v>
      </c>
      <c r="B33" s="88" t="s">
        <v>264</v>
      </c>
      <c r="C33" s="89">
        <v>5</v>
      </c>
      <c r="D33" s="90"/>
      <c r="E33" s="90"/>
      <c r="F33" s="90"/>
      <c r="G33" s="90"/>
      <c r="H33" s="90"/>
      <c r="I33" s="90"/>
      <c r="J33" s="90"/>
      <c r="K33" s="98"/>
    </row>
    <row r="34" ht="21" spans="1:11">
      <c r="A34" s="56">
        <v>5.1</v>
      </c>
      <c r="B34" s="59" t="s">
        <v>265</v>
      </c>
      <c r="C34" s="20">
        <v>5</v>
      </c>
      <c r="D34" s="61">
        <f>C34*0.5</f>
        <v>2.5</v>
      </c>
      <c r="E34" s="35"/>
      <c r="F34" s="36" t="str">
        <f>IF(E34="完全符合",D34*100%,IF(E34="大部分符合",D34*80%,IF(E34="部分符合",D34*50%,IF(E34="不符合",0,IF(E34="不适用",0,"0")))))</f>
        <v>0</v>
      </c>
      <c r="G34" s="20">
        <f>C34*0.5</f>
        <v>2.5</v>
      </c>
      <c r="H34" s="35"/>
      <c r="I34" s="36" t="str">
        <f>IF(AND(E34="部分符合",H34="完全符合"),"遵循有效性评估错误",IF(AND(E34="不符合",H34&lt;&gt;"不符合"),"遵循有效性评估错误",IF(AND(E34="不适用",H34&lt;&gt;"不适用"),"遵循有效性评估错误",IF(H34="完全符合",G34*100%,IF(H34="大部分符合",G34*80%,IF(H34="部分符合",G34*50%,IF(H34="不符合",0,IF(H34="不适用",0,"0"))))))))</f>
        <v>0</v>
      </c>
      <c r="J34" s="36">
        <f>F34+I34</f>
        <v>0</v>
      </c>
      <c r="K34" s="99"/>
    </row>
    <row r="35" spans="1:11">
      <c r="A35" s="24" t="s">
        <v>32</v>
      </c>
      <c r="B35" s="25"/>
      <c r="C35" s="25">
        <v>100</v>
      </c>
      <c r="D35" s="25">
        <v>50</v>
      </c>
      <c r="E35" s="38"/>
      <c r="F35" s="97">
        <f>SUM(F34,F20:F32,F12:F18,F10,F5:F8)</f>
        <v>0</v>
      </c>
      <c r="G35" s="25">
        <v>50</v>
      </c>
      <c r="H35" s="38"/>
      <c r="I35" s="100">
        <f>SUM(I34,I20:I32,I12:I18,I10,I5:I8)</f>
        <v>0</v>
      </c>
      <c r="J35" s="75"/>
      <c r="K35" s="76"/>
    </row>
    <row r="36" spans="1:11">
      <c r="A36" s="24" t="s">
        <v>150</v>
      </c>
      <c r="B36" s="25"/>
      <c r="C36" s="26">
        <f>F35+I35</f>
        <v>0</v>
      </c>
      <c r="D36" s="26"/>
      <c r="E36" s="26"/>
      <c r="F36" s="26"/>
      <c r="G36" s="26"/>
      <c r="H36" s="26"/>
      <c r="I36" s="26"/>
      <c r="J36" s="51"/>
      <c r="K36" s="52"/>
    </row>
    <row r="37" spans="1:11">
      <c r="A37" s="24" t="s">
        <v>151</v>
      </c>
      <c r="B37" s="25"/>
      <c r="C37" s="95">
        <f>SUMIF($E$5:$E$34,"=不适用",$D$5:$D$34)+SUMIF($H$5:$H$34,"=不适用",$G$5:$G$34)</f>
        <v>0</v>
      </c>
      <c r="D37" s="95"/>
      <c r="E37" s="95"/>
      <c r="F37" s="95"/>
      <c r="G37" s="95"/>
      <c r="H37" s="95"/>
      <c r="I37" s="95"/>
      <c r="J37" s="51"/>
      <c r="K37" s="52"/>
    </row>
    <row r="38" ht="14.25" spans="1:11">
      <c r="A38" s="28" t="s">
        <v>152</v>
      </c>
      <c r="B38" s="29"/>
      <c r="C38" s="30">
        <f>ROUND((C36/(100-C37))*100,2)</f>
        <v>0</v>
      </c>
      <c r="D38" s="30"/>
      <c r="E38" s="30"/>
      <c r="F38" s="30"/>
      <c r="G38" s="30"/>
      <c r="H38" s="30"/>
      <c r="I38" s="30"/>
      <c r="J38" s="53"/>
      <c r="K38" s="54"/>
    </row>
  </sheetData>
  <protectedRanges>
    <protectedRange sqref="E5:E8 E34 E12:E18 E20:E32" name="区域1_3"/>
    <protectedRange sqref="H34 H5:H8 H12:H18 H20:H32" name="区域1_3_1"/>
    <protectedRange sqref="E10" name="区域1_3_2"/>
    <protectedRange sqref="H10" name="区域1_3_3"/>
  </protectedRanges>
  <mergeCells count="21">
    <mergeCell ref="A1:K1"/>
    <mergeCell ref="D2:F2"/>
    <mergeCell ref="G2:I2"/>
    <mergeCell ref="D4:K4"/>
    <mergeCell ref="D9:K9"/>
    <mergeCell ref="D11:K11"/>
    <mergeCell ref="D19:K19"/>
    <mergeCell ref="D33:K33"/>
    <mergeCell ref="A35:B35"/>
    <mergeCell ref="J35:K35"/>
    <mergeCell ref="A36:B36"/>
    <mergeCell ref="C36:I36"/>
    <mergeCell ref="A37:B37"/>
    <mergeCell ref="C37:I37"/>
    <mergeCell ref="A38:B38"/>
    <mergeCell ref="C38:I38"/>
    <mergeCell ref="C2:C3"/>
    <mergeCell ref="J2:J3"/>
    <mergeCell ref="K2:K3"/>
    <mergeCell ref="J36:K38"/>
    <mergeCell ref="A2:B3"/>
  </mergeCells>
  <dataValidations count="2">
    <dataValidation type="list" allowBlank="1" showInputMessage="1" showErrorMessage="1" sqref="H10 H34 H5:H8 H12:H18 H20:H32">
      <formula1>INDIRECT($E5)</formula1>
    </dataValidation>
    <dataValidation type="list" allowBlank="1" showInputMessage="1" showErrorMessage="1" promptTitle="完全符合,大部分符合,部分符合,不符合" sqref="E10 E34 E5:E8 E12:E18 E20:E32">
      <formula1>制度健全性</formula1>
    </dataValidation>
  </dataValidations>
  <pageMargins left="0.699305555555556" right="0.699305555555556" top="0.75" bottom="0.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115" zoomScaleNormal="115" topLeftCell="A7" workbookViewId="0">
      <selection activeCell="B6" sqref="B6"/>
    </sheetView>
  </sheetViews>
  <sheetFormatPr defaultColWidth="9" defaultRowHeight="13.5"/>
  <cols>
    <col min="1" max="1" width="3.66666666666667" customWidth="1"/>
    <col min="2" max="2" width="65.225" customWidth="1"/>
    <col min="3" max="3" width="3.33333333333333" customWidth="1"/>
    <col min="4" max="5" width="3.775" customWidth="1"/>
    <col min="6" max="6" width="3.44166666666667" customWidth="1"/>
    <col min="7" max="7" width="4" customWidth="1"/>
    <col min="8" max="8" width="3.89166666666667" customWidth="1"/>
    <col min="9" max="9" width="3.44166666666667" customWidth="1"/>
    <col min="10" max="10" width="3.89166666666667" customWidth="1"/>
    <col min="11" max="11" width="23.8916666666667" customWidth="1"/>
  </cols>
  <sheetData>
    <row r="1" ht="22.5" spans="1:11">
      <c r="A1" s="55" t="s">
        <v>266</v>
      </c>
      <c r="B1" s="55"/>
      <c r="C1" s="55"/>
      <c r="D1" s="55"/>
      <c r="E1" s="55"/>
      <c r="F1" s="55"/>
      <c r="G1" s="55"/>
      <c r="H1" s="55"/>
      <c r="I1" s="55"/>
      <c r="J1" s="55"/>
      <c r="K1" s="55"/>
    </row>
    <row r="2" spans="1:11">
      <c r="A2" s="6" t="s">
        <v>63</v>
      </c>
      <c r="B2" s="7"/>
      <c r="C2" s="8" t="s">
        <v>64</v>
      </c>
      <c r="D2" s="9" t="s">
        <v>65</v>
      </c>
      <c r="E2" s="9"/>
      <c r="F2" s="9"/>
      <c r="G2" s="31" t="s">
        <v>66</v>
      </c>
      <c r="H2" s="31"/>
      <c r="I2" s="31"/>
      <c r="J2" s="41" t="s">
        <v>67</v>
      </c>
      <c r="K2" s="42" t="s">
        <v>68</v>
      </c>
    </row>
    <row r="3" ht="30.75" customHeight="1" spans="1:11">
      <c r="A3" s="10"/>
      <c r="B3" s="11"/>
      <c r="C3" s="12"/>
      <c r="D3" s="13" t="s">
        <v>26</v>
      </c>
      <c r="E3" s="13" t="s">
        <v>69</v>
      </c>
      <c r="F3" s="32" t="s">
        <v>32</v>
      </c>
      <c r="G3" s="33" t="s">
        <v>26</v>
      </c>
      <c r="H3" s="33" t="s">
        <v>69</v>
      </c>
      <c r="I3" s="43" t="s">
        <v>32</v>
      </c>
      <c r="J3" s="44"/>
      <c r="K3" s="45"/>
    </row>
    <row r="4" ht="21" spans="1:11">
      <c r="A4" s="14">
        <v>1</v>
      </c>
      <c r="B4" s="18" t="s">
        <v>267</v>
      </c>
      <c r="C4" s="19">
        <v>10</v>
      </c>
      <c r="D4" s="19">
        <f t="shared" ref="D4:D12" si="0">C4*0.5</f>
        <v>5</v>
      </c>
      <c r="E4" s="35"/>
      <c r="F4" s="47" t="str">
        <f t="shared" ref="F4:F11" si="1">IF(E4="完全符合",D4*100%,IF(E4="大部分符合",D4*80%,IF(E4="部分符合",D4*50%,IF(E4="不符合",0,IF(E4="不适用",0,"0")))))</f>
        <v>0</v>
      </c>
      <c r="G4" s="19">
        <f t="shared" ref="G4:G12" si="2">C4*0.5</f>
        <v>5</v>
      </c>
      <c r="H4" s="35"/>
      <c r="I4" s="47"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7">
        <f t="shared" ref="J4:J11" si="3">F4+I4</f>
        <v>0</v>
      </c>
      <c r="K4" s="48"/>
    </row>
    <row r="5" ht="21" spans="1:11">
      <c r="A5" s="14">
        <v>2</v>
      </c>
      <c r="B5" s="18" t="s">
        <v>268</v>
      </c>
      <c r="C5" s="19">
        <v>10</v>
      </c>
      <c r="D5" s="19">
        <f t="shared" si="0"/>
        <v>5</v>
      </c>
      <c r="E5" s="35"/>
      <c r="F5" s="47" t="str">
        <f t="shared" si="1"/>
        <v>0</v>
      </c>
      <c r="G5" s="19">
        <f t="shared" si="2"/>
        <v>5</v>
      </c>
      <c r="H5" s="35"/>
      <c r="I5" s="47"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 t="shared" si="3"/>
        <v>0</v>
      </c>
      <c r="K5" s="48"/>
    </row>
    <row r="6" ht="21" spans="1:11">
      <c r="A6" s="14">
        <v>3</v>
      </c>
      <c r="B6" s="79" t="s">
        <v>269</v>
      </c>
      <c r="C6" s="19">
        <v>10</v>
      </c>
      <c r="D6" s="19">
        <f t="shared" si="0"/>
        <v>5</v>
      </c>
      <c r="E6" s="35"/>
      <c r="F6" s="47" t="str">
        <f t="shared" si="1"/>
        <v>0</v>
      </c>
      <c r="G6" s="19">
        <f t="shared" si="2"/>
        <v>5</v>
      </c>
      <c r="H6" s="35"/>
      <c r="I6" s="47" t="str">
        <f t="shared" ref="I6:I12"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 t="shared" si="3"/>
        <v>0</v>
      </c>
      <c r="K6" s="48"/>
    </row>
    <row r="7" ht="21" spans="1:11">
      <c r="A7" s="14">
        <v>4</v>
      </c>
      <c r="B7" s="79" t="s">
        <v>270</v>
      </c>
      <c r="C7" s="19">
        <v>10</v>
      </c>
      <c r="D7" s="19">
        <f t="shared" si="0"/>
        <v>5</v>
      </c>
      <c r="E7" s="35"/>
      <c r="F7" s="47" t="str">
        <f t="shared" si="1"/>
        <v>0</v>
      </c>
      <c r="G7" s="19">
        <f t="shared" si="2"/>
        <v>5</v>
      </c>
      <c r="H7" s="35"/>
      <c r="I7" s="47" t="str">
        <f t="shared" si="4"/>
        <v>0</v>
      </c>
      <c r="J7" s="47">
        <f t="shared" si="3"/>
        <v>0</v>
      </c>
      <c r="K7" s="48"/>
    </row>
    <row r="8" ht="70.5" customHeight="1" spans="1:11">
      <c r="A8" s="14">
        <v>5</v>
      </c>
      <c r="B8" s="18" t="s">
        <v>271</v>
      </c>
      <c r="C8" s="80">
        <v>15</v>
      </c>
      <c r="D8" s="19">
        <f t="shared" si="0"/>
        <v>7.5</v>
      </c>
      <c r="E8" s="35"/>
      <c r="F8" s="47" t="str">
        <f t="shared" si="1"/>
        <v>0</v>
      </c>
      <c r="G8" s="19">
        <f t="shared" si="2"/>
        <v>7.5</v>
      </c>
      <c r="H8" s="35"/>
      <c r="I8" s="47" t="str">
        <f t="shared" si="4"/>
        <v>0</v>
      </c>
      <c r="J8" s="47">
        <f t="shared" si="3"/>
        <v>0</v>
      </c>
      <c r="K8" s="48"/>
    </row>
    <row r="9" ht="52.5" spans="1:11">
      <c r="A9" s="14">
        <v>6</v>
      </c>
      <c r="B9" s="18" t="s">
        <v>272</v>
      </c>
      <c r="C9" s="80">
        <v>15</v>
      </c>
      <c r="D9" s="19">
        <f t="shared" si="0"/>
        <v>7.5</v>
      </c>
      <c r="E9" s="35"/>
      <c r="F9" s="47" t="str">
        <f t="shared" si="1"/>
        <v>0</v>
      </c>
      <c r="G9" s="19">
        <f t="shared" si="2"/>
        <v>7.5</v>
      </c>
      <c r="H9" s="35"/>
      <c r="I9" s="47" t="str">
        <f t="shared" si="4"/>
        <v>0</v>
      </c>
      <c r="J9" s="47">
        <f t="shared" si="3"/>
        <v>0</v>
      </c>
      <c r="K9" s="48"/>
    </row>
    <row r="10" ht="81" customHeight="1" spans="1:11">
      <c r="A10" s="14">
        <v>7</v>
      </c>
      <c r="B10" s="18" t="s">
        <v>273</v>
      </c>
      <c r="C10" s="80">
        <v>10</v>
      </c>
      <c r="D10" s="19">
        <f t="shared" si="0"/>
        <v>5</v>
      </c>
      <c r="E10" s="35"/>
      <c r="F10" s="47" t="str">
        <f t="shared" si="1"/>
        <v>0</v>
      </c>
      <c r="G10" s="19">
        <f t="shared" si="2"/>
        <v>5</v>
      </c>
      <c r="H10" s="35"/>
      <c r="I10" s="47" t="str">
        <f t="shared" si="4"/>
        <v>0</v>
      </c>
      <c r="J10" s="47">
        <f t="shared" si="3"/>
        <v>0</v>
      </c>
      <c r="K10" s="48"/>
    </row>
    <row r="11" ht="21" spans="1:11">
      <c r="A11" s="14">
        <v>8</v>
      </c>
      <c r="B11" s="18" t="s">
        <v>274</v>
      </c>
      <c r="C11" s="80">
        <v>10</v>
      </c>
      <c r="D11" s="19">
        <f t="shared" si="0"/>
        <v>5</v>
      </c>
      <c r="E11" s="35"/>
      <c r="F11" s="47" t="str">
        <f t="shared" si="1"/>
        <v>0</v>
      </c>
      <c r="G11" s="19">
        <f t="shared" si="2"/>
        <v>5</v>
      </c>
      <c r="H11" s="35"/>
      <c r="I11" s="47" t="str">
        <f t="shared" si="4"/>
        <v>0</v>
      </c>
      <c r="J11" s="47">
        <f t="shared" si="3"/>
        <v>0</v>
      </c>
      <c r="K11" s="48"/>
    </row>
    <row r="12" ht="21" spans="1:11">
      <c r="A12" s="14">
        <v>9</v>
      </c>
      <c r="B12" s="18" t="s">
        <v>275</v>
      </c>
      <c r="C12" s="19">
        <v>10</v>
      </c>
      <c r="D12" s="19">
        <f t="shared" si="0"/>
        <v>5</v>
      </c>
      <c r="E12" s="35"/>
      <c r="F12" s="47" t="str">
        <f t="shared" ref="F12" si="5">IF(E12="完全符合",D12*100%,IF(E12="大部分符合",D12*80%,IF(E12="部分符合",D12*50%,IF(E12="不符合",0,IF(E12="不适用",0,"0")))))</f>
        <v>0</v>
      </c>
      <c r="G12" s="19">
        <f t="shared" si="2"/>
        <v>5</v>
      </c>
      <c r="H12" s="35"/>
      <c r="I12" s="47" t="str">
        <f t="shared" si="4"/>
        <v>0</v>
      </c>
      <c r="J12" s="47">
        <f t="shared" ref="J12" si="6">F12+I12</f>
        <v>0</v>
      </c>
      <c r="K12" s="48"/>
    </row>
    <row r="13" spans="1:11">
      <c r="A13" s="24" t="s">
        <v>32</v>
      </c>
      <c r="B13" s="25"/>
      <c r="C13" s="25">
        <v>100</v>
      </c>
      <c r="D13" s="25">
        <v>50</v>
      </c>
      <c r="E13" s="38"/>
      <c r="F13" s="39">
        <f>SUM(F12:F12,F8:F11,F4:F7)</f>
        <v>0</v>
      </c>
      <c r="G13" s="25">
        <v>50</v>
      </c>
      <c r="H13" s="38"/>
      <c r="I13" s="81">
        <f>SUM(I12:I12,I8:I11,I4:I7)</f>
        <v>0</v>
      </c>
      <c r="J13" s="75"/>
      <c r="K13" s="76"/>
    </row>
    <row r="14" spans="1:11">
      <c r="A14" s="24" t="s">
        <v>150</v>
      </c>
      <c r="B14" s="25"/>
      <c r="C14" s="26">
        <f>F13+I13</f>
        <v>0</v>
      </c>
      <c r="D14" s="26"/>
      <c r="E14" s="26"/>
      <c r="F14" s="26"/>
      <c r="G14" s="26"/>
      <c r="H14" s="26"/>
      <c r="I14" s="26"/>
      <c r="J14" s="75"/>
      <c r="K14" s="76"/>
    </row>
    <row r="15" spans="1:11">
      <c r="A15" s="24" t="s">
        <v>151</v>
      </c>
      <c r="B15" s="25"/>
      <c r="C15" s="27">
        <f>SUMIF($E$4:$E$12,"=不适用",$D$4:$D$12)+SUMIF($H$4:$H$12,"=不适用",$G$4:$G$12)</f>
        <v>0</v>
      </c>
      <c r="D15" s="27"/>
      <c r="E15" s="27"/>
      <c r="F15" s="27"/>
      <c r="G15" s="27"/>
      <c r="H15" s="27"/>
      <c r="I15" s="27"/>
      <c r="J15" s="75"/>
      <c r="K15" s="76"/>
    </row>
    <row r="16" ht="14.25" spans="1:11">
      <c r="A16" s="28" t="s">
        <v>152</v>
      </c>
      <c r="B16" s="29"/>
      <c r="C16" s="30">
        <f>ROUND((C14/(100-C15))*100,2)</f>
        <v>0</v>
      </c>
      <c r="D16" s="30"/>
      <c r="E16" s="30"/>
      <c r="F16" s="30"/>
      <c r="G16" s="30"/>
      <c r="H16" s="30"/>
      <c r="I16" s="30"/>
      <c r="J16" s="77"/>
      <c r="K16" s="78"/>
    </row>
  </sheetData>
  <protectedRanges>
    <protectedRange sqref="E12 E4:E8" name="区域1_3"/>
    <protectedRange sqref="H4:H12" name="区域1_3_1"/>
  </protectedRanges>
  <mergeCells count="15">
    <mergeCell ref="A1:K1"/>
    <mergeCell ref="D2:F2"/>
    <mergeCell ref="G2:I2"/>
    <mergeCell ref="A13:B13"/>
    <mergeCell ref="A14:B14"/>
    <mergeCell ref="C14:I14"/>
    <mergeCell ref="A15:B15"/>
    <mergeCell ref="C15:I15"/>
    <mergeCell ref="A16:B16"/>
    <mergeCell ref="C16:I16"/>
    <mergeCell ref="C2:C3"/>
    <mergeCell ref="J2:J3"/>
    <mergeCell ref="K2:K3"/>
    <mergeCell ref="J13:K16"/>
    <mergeCell ref="A2:B3"/>
  </mergeCells>
  <dataValidations count="2">
    <dataValidation type="list" allowBlank="1" showInputMessage="1" showErrorMessage="1" sqref="H4:H12">
      <formula1>INDIRECT($E4)</formula1>
    </dataValidation>
    <dataValidation type="list" allowBlank="1" showInputMessage="1" showErrorMessage="1" promptTitle="完全符合,大部分符合,部分符合,不符合" sqref="E4:E12">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115" zoomScaleNormal="115" topLeftCell="A25" workbookViewId="0">
      <selection activeCell="B15" sqref="B15"/>
    </sheetView>
  </sheetViews>
  <sheetFormatPr defaultColWidth="9" defaultRowHeight="13.5"/>
  <cols>
    <col min="1" max="1" width="3.775" customWidth="1"/>
    <col min="2" max="2" width="64.4416666666667" customWidth="1"/>
    <col min="3" max="3" width="5.775" customWidth="1"/>
    <col min="4" max="4" width="4.225" customWidth="1"/>
    <col min="5" max="5" width="3.66666666666667" customWidth="1"/>
    <col min="6" max="6" width="3.44166666666667" customWidth="1"/>
    <col min="7" max="7" width="3.89166666666667" customWidth="1"/>
    <col min="8" max="8" width="4" customWidth="1"/>
    <col min="9" max="9" width="3.44166666666667" customWidth="1"/>
    <col min="10" max="10" width="4.225" customWidth="1"/>
    <col min="11" max="11" width="19.1083333333333" customWidth="1"/>
  </cols>
  <sheetData>
    <row r="1" ht="22.5" spans="1:11">
      <c r="A1" s="55" t="s">
        <v>276</v>
      </c>
      <c r="B1" s="55"/>
      <c r="C1" s="55"/>
      <c r="D1" s="55"/>
      <c r="E1" s="55"/>
      <c r="F1" s="55"/>
      <c r="G1" s="55"/>
      <c r="H1" s="55"/>
      <c r="I1" s="55"/>
      <c r="J1" s="55"/>
      <c r="K1" s="55"/>
    </row>
    <row r="2" spans="1:11">
      <c r="A2" s="6" t="s">
        <v>63</v>
      </c>
      <c r="B2" s="7"/>
      <c r="C2" s="8" t="s">
        <v>64</v>
      </c>
      <c r="D2" s="9" t="s">
        <v>65</v>
      </c>
      <c r="E2" s="9"/>
      <c r="F2" s="9"/>
      <c r="G2" s="31" t="s">
        <v>66</v>
      </c>
      <c r="H2" s="31"/>
      <c r="I2" s="31"/>
      <c r="J2" s="41" t="s">
        <v>67</v>
      </c>
      <c r="K2" s="42" t="s">
        <v>68</v>
      </c>
    </row>
    <row r="3" ht="36" customHeight="1" spans="1:11">
      <c r="A3" s="10"/>
      <c r="B3" s="11"/>
      <c r="C3" s="12"/>
      <c r="D3" s="13" t="s">
        <v>26</v>
      </c>
      <c r="E3" s="13" t="s">
        <v>69</v>
      </c>
      <c r="F3" s="13" t="s">
        <v>32</v>
      </c>
      <c r="G3" s="33" t="s">
        <v>26</v>
      </c>
      <c r="H3" s="33" t="s">
        <v>69</v>
      </c>
      <c r="I3" s="33" t="s">
        <v>32</v>
      </c>
      <c r="J3" s="44"/>
      <c r="K3" s="45"/>
    </row>
    <row r="4" spans="1:11">
      <c r="A4" s="56">
        <v>1</v>
      </c>
      <c r="B4" s="15" t="s">
        <v>277</v>
      </c>
      <c r="C4" s="57">
        <v>30</v>
      </c>
      <c r="D4" s="58"/>
      <c r="E4" s="69"/>
      <c r="F4" s="69"/>
      <c r="G4" s="69"/>
      <c r="H4" s="69"/>
      <c r="I4" s="69"/>
      <c r="J4" s="69"/>
      <c r="K4" s="71"/>
    </row>
    <row r="5" ht="31.5" spans="1:11">
      <c r="A5" s="56">
        <v>1.1</v>
      </c>
      <c r="B5" s="59" t="s">
        <v>278</v>
      </c>
      <c r="C5" s="60">
        <v>4</v>
      </c>
      <c r="D5" s="61">
        <f t="shared" ref="D5:D32" si="0">C5*0.5</f>
        <v>2</v>
      </c>
      <c r="E5" s="35"/>
      <c r="F5" s="36" t="str">
        <f t="shared" ref="F5:F15" si="1">IF(E5="完全符合",D5*100%,IF(E5="大部分符合",D5*80%,IF(E5="部分符合",D5*50%,IF(E5="不符合",0,IF(E5="不适用",0,"0")))))</f>
        <v>0</v>
      </c>
      <c r="G5" s="20">
        <f t="shared" ref="G5:G15" si="2">C5*0.5</f>
        <v>2</v>
      </c>
      <c r="H5" s="35"/>
      <c r="I5" s="36"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36">
        <f t="shared" ref="J5:J15" si="3">F5+I5</f>
        <v>0</v>
      </c>
      <c r="K5" s="48"/>
    </row>
    <row r="6" ht="21" spans="1:11">
      <c r="A6" s="56">
        <v>1.2</v>
      </c>
      <c r="B6" s="59" t="s">
        <v>279</v>
      </c>
      <c r="C6" s="60">
        <v>2</v>
      </c>
      <c r="D6" s="61">
        <f t="shared" si="0"/>
        <v>1</v>
      </c>
      <c r="E6" s="35"/>
      <c r="F6" s="36" t="str">
        <f t="shared" si="1"/>
        <v>0</v>
      </c>
      <c r="G6" s="20">
        <f t="shared" si="2"/>
        <v>1</v>
      </c>
      <c r="H6" s="35"/>
      <c r="I6" s="36" t="str">
        <f t="shared" ref="I6:I9"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36">
        <f t="shared" si="3"/>
        <v>0</v>
      </c>
      <c r="K6" s="48"/>
    </row>
    <row r="7" ht="21" spans="1:11">
      <c r="A7" s="56">
        <v>1.3</v>
      </c>
      <c r="B7" s="59" t="s">
        <v>280</v>
      </c>
      <c r="C7" s="60">
        <v>2</v>
      </c>
      <c r="D7" s="61">
        <f t="shared" si="0"/>
        <v>1</v>
      </c>
      <c r="E7" s="35"/>
      <c r="F7" s="36" t="str">
        <f t="shared" si="1"/>
        <v>0</v>
      </c>
      <c r="G7" s="20">
        <f t="shared" si="2"/>
        <v>1</v>
      </c>
      <c r="H7" s="35"/>
      <c r="I7" s="36" t="str">
        <f t="shared" si="4"/>
        <v>0</v>
      </c>
      <c r="J7" s="36">
        <f t="shared" si="3"/>
        <v>0</v>
      </c>
      <c r="K7" s="48"/>
    </row>
    <row r="8" ht="21" spans="1:11">
      <c r="A8" s="56">
        <v>1.4</v>
      </c>
      <c r="B8" s="59" t="s">
        <v>281</v>
      </c>
      <c r="C8" s="60">
        <v>2</v>
      </c>
      <c r="D8" s="61">
        <f t="shared" si="0"/>
        <v>1</v>
      </c>
      <c r="E8" s="35"/>
      <c r="F8" s="36" t="str">
        <f t="shared" si="1"/>
        <v>0</v>
      </c>
      <c r="G8" s="20">
        <f t="shared" si="2"/>
        <v>1</v>
      </c>
      <c r="H8" s="35"/>
      <c r="I8" s="36" t="str">
        <f t="shared" si="4"/>
        <v>0</v>
      </c>
      <c r="J8" s="36">
        <f t="shared" si="3"/>
        <v>0</v>
      </c>
      <c r="K8" s="48"/>
    </row>
    <row r="9" ht="21" spans="1:11">
      <c r="A9" s="56">
        <v>1.5</v>
      </c>
      <c r="B9" s="59" t="s">
        <v>282</v>
      </c>
      <c r="C9" s="60">
        <v>2</v>
      </c>
      <c r="D9" s="61">
        <f t="shared" si="0"/>
        <v>1</v>
      </c>
      <c r="E9" s="35"/>
      <c r="F9" s="36" t="str">
        <f t="shared" si="1"/>
        <v>0</v>
      </c>
      <c r="G9" s="20">
        <f t="shared" si="2"/>
        <v>1</v>
      </c>
      <c r="H9" s="35"/>
      <c r="I9" s="36" t="str">
        <f t="shared" si="4"/>
        <v>0</v>
      </c>
      <c r="J9" s="36">
        <f t="shared" si="3"/>
        <v>0</v>
      </c>
      <c r="K9" s="48"/>
    </row>
    <row r="10" ht="31.5" spans="1:12">
      <c r="A10" s="62"/>
      <c r="B10" s="63" t="s">
        <v>97</v>
      </c>
      <c r="C10" s="64"/>
      <c r="D10" s="65"/>
      <c r="E10" s="70"/>
      <c r="F10" s="65"/>
      <c r="G10" s="65"/>
      <c r="H10" s="70"/>
      <c r="I10" s="65"/>
      <c r="J10" s="65"/>
      <c r="K10" s="72"/>
      <c r="L10" s="73"/>
    </row>
    <row r="11" ht="21" spans="1:11">
      <c r="A11" s="56">
        <v>1.6</v>
      </c>
      <c r="B11" s="59" t="s">
        <v>283</v>
      </c>
      <c r="C11" s="60">
        <v>2</v>
      </c>
      <c r="D11" s="61">
        <f t="shared" si="0"/>
        <v>1</v>
      </c>
      <c r="E11" s="35"/>
      <c r="F11" s="36" t="str">
        <f t="shared" si="1"/>
        <v>0</v>
      </c>
      <c r="G11" s="20">
        <f t="shared" si="2"/>
        <v>1</v>
      </c>
      <c r="H11" s="35"/>
      <c r="I11" s="36" t="str">
        <f t="shared" ref="I11:I15" si="5">IF(AND(E11="部分符合",H11="完全符合"),"遵循有效性评估错误",IF(AND(E11="不符合",H11&lt;&gt;"不符合"),"遵循有效性评估错误",IF(AND(E11="不适用",H11&lt;&gt;"不适用"),"遵循有效性评估错误",IF(H11="完全符合",G11*100%,IF(H11="大部分符合",G11*80%,IF(H11="部分符合",G11*50%,IF(H11="不符合",0,IF(H11="不适用",0,"0"))))))))</f>
        <v>0</v>
      </c>
      <c r="J11" s="36">
        <f t="shared" si="3"/>
        <v>0</v>
      </c>
      <c r="K11" s="48"/>
    </row>
    <row r="12" spans="1:11">
      <c r="A12" s="56">
        <v>1.7</v>
      </c>
      <c r="B12" s="59" t="s">
        <v>284</v>
      </c>
      <c r="C12" s="60">
        <v>3</v>
      </c>
      <c r="D12" s="61">
        <f t="shared" si="0"/>
        <v>1.5</v>
      </c>
      <c r="E12" s="35"/>
      <c r="F12" s="36" t="str">
        <f t="shared" si="1"/>
        <v>0</v>
      </c>
      <c r="G12" s="20">
        <f t="shared" si="2"/>
        <v>1.5</v>
      </c>
      <c r="H12" s="35"/>
      <c r="I12" s="36" t="str">
        <f t="shared" si="5"/>
        <v>0</v>
      </c>
      <c r="J12" s="36">
        <f t="shared" si="3"/>
        <v>0</v>
      </c>
      <c r="K12" s="48"/>
    </row>
    <row r="13" ht="31.5" spans="1:11">
      <c r="A13" s="56">
        <v>1.8</v>
      </c>
      <c r="B13" s="59" t="s">
        <v>285</v>
      </c>
      <c r="C13" s="60">
        <v>5</v>
      </c>
      <c r="D13" s="61">
        <f t="shared" si="0"/>
        <v>2.5</v>
      </c>
      <c r="E13" s="35"/>
      <c r="F13" s="36" t="str">
        <f t="shared" si="1"/>
        <v>0</v>
      </c>
      <c r="G13" s="20">
        <f t="shared" si="2"/>
        <v>2.5</v>
      </c>
      <c r="H13" s="35"/>
      <c r="I13" s="36" t="str">
        <f t="shared" si="5"/>
        <v>0</v>
      </c>
      <c r="J13" s="36">
        <f t="shared" si="3"/>
        <v>0</v>
      </c>
      <c r="K13" s="48"/>
    </row>
    <row r="14" ht="31.5" spans="1:11">
      <c r="A14" s="66">
        <v>1.9</v>
      </c>
      <c r="B14" s="59" t="s">
        <v>286</v>
      </c>
      <c r="C14" s="60">
        <v>5</v>
      </c>
      <c r="D14" s="61">
        <f t="shared" si="0"/>
        <v>2.5</v>
      </c>
      <c r="E14" s="35"/>
      <c r="F14" s="36" t="str">
        <f t="shared" si="1"/>
        <v>0</v>
      </c>
      <c r="G14" s="20">
        <f t="shared" si="2"/>
        <v>2.5</v>
      </c>
      <c r="H14" s="35"/>
      <c r="I14" s="36" t="str">
        <f t="shared" si="5"/>
        <v>0</v>
      </c>
      <c r="J14" s="36">
        <f t="shared" si="3"/>
        <v>0</v>
      </c>
      <c r="K14" s="48"/>
    </row>
    <row r="15" ht="42" customHeight="1" spans="1:11">
      <c r="A15" s="67">
        <v>1.1</v>
      </c>
      <c r="B15" s="59" t="s">
        <v>287</v>
      </c>
      <c r="C15" s="60">
        <v>3</v>
      </c>
      <c r="D15" s="61">
        <f t="shared" si="0"/>
        <v>1.5</v>
      </c>
      <c r="E15" s="35"/>
      <c r="F15" s="36" t="str">
        <f t="shared" si="1"/>
        <v>0</v>
      </c>
      <c r="G15" s="20">
        <f t="shared" si="2"/>
        <v>1.5</v>
      </c>
      <c r="H15" s="35"/>
      <c r="I15" s="36" t="str">
        <f t="shared" si="5"/>
        <v>0</v>
      </c>
      <c r="J15" s="36">
        <f t="shared" si="3"/>
        <v>0</v>
      </c>
      <c r="K15" s="48"/>
    </row>
    <row r="16" spans="1:11">
      <c r="A16" s="56">
        <v>2</v>
      </c>
      <c r="B16" s="15" t="s">
        <v>288</v>
      </c>
      <c r="C16" s="68">
        <v>45</v>
      </c>
      <c r="D16" s="58"/>
      <c r="E16" s="69"/>
      <c r="F16" s="69"/>
      <c r="G16" s="69"/>
      <c r="H16" s="69"/>
      <c r="I16" s="69"/>
      <c r="J16" s="69"/>
      <c r="K16" s="71"/>
    </row>
    <row r="17" ht="62.4" customHeight="1" spans="1:11">
      <c r="A17" s="56">
        <v>2.1</v>
      </c>
      <c r="B17" s="59" t="s">
        <v>289</v>
      </c>
      <c r="C17" s="60">
        <v>5</v>
      </c>
      <c r="D17" s="61">
        <f t="shared" si="0"/>
        <v>2.5</v>
      </c>
      <c r="E17" s="35"/>
      <c r="F17" s="36" t="str">
        <f t="shared" ref="F17" si="6">IF(E17="完全符合",D17*100%,IF(E17="大部分符合",D17*80%,IF(E17="部分符合",D17*50%,IF(E17="不符合",0,IF(E17="不适用",0,"0")))))</f>
        <v>0</v>
      </c>
      <c r="G17" s="20">
        <f t="shared" ref="G17" si="7">C17*0.5</f>
        <v>2.5</v>
      </c>
      <c r="H17" s="35"/>
      <c r="I17" s="36" t="str">
        <f t="shared" ref="I17:I23" si="8">IF(AND(E17="部分符合",H17="完全符合"),"遵循有效性评估错误",IF(AND(E17="不符合",H17&lt;&gt;"不符合"),"遵循有效性评估错误",IF(AND(E17="不适用",H17&lt;&gt;"不适用"),"遵循有效性评估错误",IF(H17="完全符合",G17*100%,IF(H17="大部分符合",G17*80%,IF(H17="部分符合",G17*50%,IF(H17="不符合",0,IF(H17="不适用",0,"0"))))))))</f>
        <v>0</v>
      </c>
      <c r="J17" s="36">
        <f t="shared" ref="J17" si="9">F17+I17</f>
        <v>0</v>
      </c>
      <c r="K17" s="48"/>
    </row>
    <row r="18" ht="21" spans="1:11">
      <c r="A18" s="56">
        <v>2.2</v>
      </c>
      <c r="B18" s="59" t="s">
        <v>290</v>
      </c>
      <c r="C18" s="60">
        <v>8</v>
      </c>
      <c r="D18" s="61">
        <f t="shared" si="0"/>
        <v>4</v>
      </c>
      <c r="E18" s="35"/>
      <c r="F18" s="36" t="str">
        <f t="shared" ref="F18:F23" si="10">IF(E18="完全符合",D18*100%,IF(E18="大部分符合",D18*80%,IF(E18="部分符合",D18*50%,IF(E18="不符合",0,IF(E18="不适用",0,"0")))))</f>
        <v>0</v>
      </c>
      <c r="G18" s="20">
        <f t="shared" ref="G18:G23" si="11">C18*0.5</f>
        <v>4</v>
      </c>
      <c r="H18" s="35"/>
      <c r="I18" s="36" t="str">
        <f t="shared" si="8"/>
        <v>0</v>
      </c>
      <c r="J18" s="36">
        <f t="shared" ref="J18:J23" si="12">F18+I18</f>
        <v>0</v>
      </c>
      <c r="K18" s="48"/>
    </row>
    <row r="19" ht="21" spans="1:11">
      <c r="A19" s="56">
        <v>2.3</v>
      </c>
      <c r="B19" s="59" t="s">
        <v>291</v>
      </c>
      <c r="C19" s="60">
        <v>8</v>
      </c>
      <c r="D19" s="61">
        <f t="shared" si="0"/>
        <v>4</v>
      </c>
      <c r="E19" s="35"/>
      <c r="F19" s="36" t="str">
        <f t="shared" si="10"/>
        <v>0</v>
      </c>
      <c r="G19" s="20">
        <f t="shared" si="11"/>
        <v>4</v>
      </c>
      <c r="H19" s="35"/>
      <c r="I19" s="36" t="str">
        <f t="shared" si="8"/>
        <v>0</v>
      </c>
      <c r="J19" s="36">
        <f t="shared" si="12"/>
        <v>0</v>
      </c>
      <c r="K19" s="48"/>
    </row>
    <row r="20" ht="126" spans="1:11">
      <c r="A20" s="56">
        <v>2.4</v>
      </c>
      <c r="B20" s="59" t="s">
        <v>292</v>
      </c>
      <c r="C20" s="60">
        <v>10</v>
      </c>
      <c r="D20" s="61">
        <f t="shared" si="0"/>
        <v>5</v>
      </c>
      <c r="E20" s="35"/>
      <c r="F20" s="36" t="str">
        <f t="shared" si="10"/>
        <v>0</v>
      </c>
      <c r="G20" s="20">
        <f t="shared" si="11"/>
        <v>5</v>
      </c>
      <c r="H20" s="35"/>
      <c r="I20" s="36" t="str">
        <f t="shared" si="8"/>
        <v>0</v>
      </c>
      <c r="J20" s="36">
        <f t="shared" si="12"/>
        <v>0</v>
      </c>
      <c r="K20" s="48"/>
    </row>
    <row r="21" ht="21" spans="1:11">
      <c r="A21" s="56">
        <v>2.5</v>
      </c>
      <c r="B21" s="59" t="s">
        <v>293</v>
      </c>
      <c r="C21" s="60">
        <v>4</v>
      </c>
      <c r="D21" s="61">
        <f t="shared" si="0"/>
        <v>2</v>
      </c>
      <c r="E21" s="35"/>
      <c r="F21" s="36" t="str">
        <f t="shared" si="10"/>
        <v>0</v>
      </c>
      <c r="G21" s="20">
        <f t="shared" si="11"/>
        <v>2</v>
      </c>
      <c r="H21" s="35"/>
      <c r="I21" s="36" t="str">
        <f t="shared" si="8"/>
        <v>0</v>
      </c>
      <c r="J21" s="36">
        <f t="shared" si="12"/>
        <v>0</v>
      </c>
      <c r="K21" s="48"/>
    </row>
    <row r="22" ht="31.5" spans="1:11">
      <c r="A22" s="56">
        <v>2.6</v>
      </c>
      <c r="B22" s="59" t="s">
        <v>294</v>
      </c>
      <c r="C22" s="60">
        <v>5</v>
      </c>
      <c r="D22" s="61">
        <f t="shared" si="0"/>
        <v>2.5</v>
      </c>
      <c r="E22" s="35"/>
      <c r="F22" s="36" t="str">
        <f t="shared" si="10"/>
        <v>0</v>
      </c>
      <c r="G22" s="20">
        <f t="shared" si="11"/>
        <v>2.5</v>
      </c>
      <c r="H22" s="35"/>
      <c r="I22" s="36" t="str">
        <f t="shared" si="8"/>
        <v>0</v>
      </c>
      <c r="J22" s="36">
        <f t="shared" si="12"/>
        <v>0</v>
      </c>
      <c r="K22" s="48"/>
    </row>
    <row r="23" ht="21" spans="1:11">
      <c r="A23" s="56">
        <v>2.7</v>
      </c>
      <c r="B23" s="59" t="s">
        <v>295</v>
      </c>
      <c r="C23" s="60">
        <v>5</v>
      </c>
      <c r="D23" s="61">
        <f t="shared" si="0"/>
        <v>2.5</v>
      </c>
      <c r="E23" s="35"/>
      <c r="F23" s="36" t="str">
        <f t="shared" si="10"/>
        <v>0</v>
      </c>
      <c r="G23" s="20">
        <f t="shared" si="11"/>
        <v>2.5</v>
      </c>
      <c r="H23" s="35"/>
      <c r="I23" s="36" t="str">
        <f t="shared" si="8"/>
        <v>0</v>
      </c>
      <c r="J23" s="36">
        <f t="shared" si="12"/>
        <v>0</v>
      </c>
      <c r="K23" s="48"/>
    </row>
    <row r="24" spans="1:11">
      <c r="A24" s="56">
        <v>3</v>
      </c>
      <c r="B24" s="15" t="s">
        <v>296</v>
      </c>
      <c r="C24" s="68">
        <v>25</v>
      </c>
      <c r="D24" s="58"/>
      <c r="E24" s="69"/>
      <c r="F24" s="69"/>
      <c r="G24" s="69"/>
      <c r="H24" s="69"/>
      <c r="I24" s="69"/>
      <c r="J24" s="74"/>
      <c r="K24" s="48"/>
    </row>
    <row r="25" ht="21" spans="1:11">
      <c r="A25" s="56">
        <v>3.1</v>
      </c>
      <c r="B25" s="59" t="s">
        <v>297</v>
      </c>
      <c r="C25" s="60">
        <v>4</v>
      </c>
      <c r="D25" s="61">
        <f t="shared" si="0"/>
        <v>2</v>
      </c>
      <c r="E25" s="35"/>
      <c r="F25" s="36" t="str">
        <f t="shared" ref="F25" si="13">IF(E25="完全符合",D25*100%,IF(E25="大部分符合",D25*80%,IF(E25="部分符合",D25*50%,IF(E25="不符合",0,IF(E25="不适用",0,"0")))))</f>
        <v>0</v>
      </c>
      <c r="G25" s="20">
        <f t="shared" ref="G25" si="14">C25*0.5</f>
        <v>2</v>
      </c>
      <c r="H25" s="35"/>
      <c r="I25" s="36" t="str">
        <f t="shared" ref="I25:I31" si="15">IF(AND(E25="部分符合",H25="完全符合"),"遵循有效性评估错误",IF(AND(E25="不符合",H25&lt;&gt;"不符合"),"遵循有效性评估错误",IF(AND(E25="不适用",H25&lt;&gt;"不适用"),"遵循有效性评估错误",IF(H25="完全符合",G25*100%,IF(H25="大部分符合",G25*80%,IF(H25="部分符合",G25*50%,IF(H25="不符合",0,IF(H25="不适用",0,"0"))))))))</f>
        <v>0</v>
      </c>
      <c r="J25" s="36">
        <f t="shared" ref="J25" si="16">F25+I25</f>
        <v>0</v>
      </c>
      <c r="K25" s="48"/>
    </row>
    <row r="26" ht="31.5" spans="1:11">
      <c r="A26" s="56">
        <v>3.2</v>
      </c>
      <c r="B26" s="59" t="s">
        <v>298</v>
      </c>
      <c r="C26" s="60">
        <v>3</v>
      </c>
      <c r="D26" s="61">
        <f t="shared" si="0"/>
        <v>1.5</v>
      </c>
      <c r="E26" s="35"/>
      <c r="F26" s="36" t="str">
        <f t="shared" ref="F26:F31" si="17">IF(E26="完全符合",D26*100%,IF(E26="大部分符合",D26*80%,IF(E26="部分符合",D26*50%,IF(E26="不符合",0,IF(E26="不适用",0,"0")))))</f>
        <v>0</v>
      </c>
      <c r="G26" s="20">
        <f t="shared" ref="G26:G32" si="18">C26*0.5</f>
        <v>1.5</v>
      </c>
      <c r="H26" s="35"/>
      <c r="I26" s="36" t="str">
        <f t="shared" si="15"/>
        <v>0</v>
      </c>
      <c r="J26" s="36">
        <f t="shared" ref="J26:J31" si="19">F26+I26</f>
        <v>0</v>
      </c>
      <c r="K26" s="48"/>
    </row>
    <row r="27" ht="21" spans="1:11">
      <c r="A27" s="56">
        <v>3.3</v>
      </c>
      <c r="B27" s="59" t="s">
        <v>299</v>
      </c>
      <c r="C27" s="60">
        <v>4</v>
      </c>
      <c r="D27" s="61">
        <f t="shared" si="0"/>
        <v>2</v>
      </c>
      <c r="E27" s="35"/>
      <c r="F27" s="36" t="str">
        <f t="shared" si="17"/>
        <v>0</v>
      </c>
      <c r="G27" s="20">
        <f t="shared" si="18"/>
        <v>2</v>
      </c>
      <c r="H27" s="35"/>
      <c r="I27" s="36" t="str">
        <f t="shared" si="15"/>
        <v>0</v>
      </c>
      <c r="J27" s="36">
        <f t="shared" si="19"/>
        <v>0</v>
      </c>
      <c r="K27" s="48"/>
    </row>
    <row r="28" ht="21" spans="1:11">
      <c r="A28" s="56">
        <v>3.4</v>
      </c>
      <c r="B28" s="59" t="s">
        <v>300</v>
      </c>
      <c r="C28" s="60">
        <v>4</v>
      </c>
      <c r="D28" s="61">
        <f t="shared" si="0"/>
        <v>2</v>
      </c>
      <c r="E28" s="35"/>
      <c r="F28" s="36" t="str">
        <f t="shared" si="17"/>
        <v>0</v>
      </c>
      <c r="G28" s="20">
        <f t="shared" si="18"/>
        <v>2</v>
      </c>
      <c r="H28" s="35"/>
      <c r="I28" s="36" t="str">
        <f t="shared" si="15"/>
        <v>0</v>
      </c>
      <c r="J28" s="36">
        <f t="shared" si="19"/>
        <v>0</v>
      </c>
      <c r="K28" s="48"/>
    </row>
    <row r="29" spans="1:11">
      <c r="A29" s="56">
        <v>3.5</v>
      </c>
      <c r="B29" s="59" t="s">
        <v>301</v>
      </c>
      <c r="C29" s="60">
        <v>4</v>
      </c>
      <c r="D29" s="61">
        <f t="shared" si="0"/>
        <v>2</v>
      </c>
      <c r="E29" s="35"/>
      <c r="F29" s="36" t="str">
        <f t="shared" si="17"/>
        <v>0</v>
      </c>
      <c r="G29" s="20">
        <f t="shared" si="18"/>
        <v>2</v>
      </c>
      <c r="H29" s="35"/>
      <c r="I29" s="36" t="str">
        <f t="shared" si="15"/>
        <v>0</v>
      </c>
      <c r="J29" s="36">
        <f t="shared" si="19"/>
        <v>0</v>
      </c>
      <c r="K29" s="48"/>
    </row>
    <row r="30" ht="52.5" spans="1:11">
      <c r="A30" s="56">
        <v>2.6</v>
      </c>
      <c r="B30" s="59" t="s">
        <v>302</v>
      </c>
      <c r="C30" s="60">
        <v>4</v>
      </c>
      <c r="D30" s="61">
        <f t="shared" ref="D30" si="20">C30*0.5</f>
        <v>2</v>
      </c>
      <c r="E30" s="35"/>
      <c r="F30" s="36" t="str">
        <f t="shared" ref="F30" si="21">IF(E30="完全符合",D30*100%,IF(E30="大部分符合",D30*80%,IF(E30="部分符合",D30*50%,IF(E30="不符合",0,IF(E30="不适用",0,"0")))))</f>
        <v>0</v>
      </c>
      <c r="G30" s="20">
        <f t="shared" ref="G30" si="22">C30*0.5</f>
        <v>2</v>
      </c>
      <c r="H30" s="35"/>
      <c r="I30" s="36" t="str">
        <f t="shared" ref="I30" si="23">IF(AND(E30="部分符合",H30="完全符合"),"遵循有效性评估错误",IF(AND(E30="不符合",H30&lt;&gt;"不符合"),"遵循有效性评估错误",IF(AND(E30="不适用",H30&lt;&gt;"不适用"),"遵循有效性评估错误",IF(H30="完全符合",G30*100%,IF(H30="大部分符合",G30*80%,IF(H30="部分符合",G30*50%,IF(H30="不符合",0,IF(H30="不适用",0,"0"))))))))</f>
        <v>0</v>
      </c>
      <c r="J30" s="36">
        <f t="shared" ref="J30" si="24">F30+I30</f>
        <v>0</v>
      </c>
      <c r="K30" s="48"/>
    </row>
    <row r="31" ht="21" spans="1:11">
      <c r="A31" s="56">
        <v>3.7</v>
      </c>
      <c r="B31" s="59" t="s">
        <v>303</v>
      </c>
      <c r="C31" s="60">
        <v>2</v>
      </c>
      <c r="D31" s="61">
        <f t="shared" si="0"/>
        <v>1</v>
      </c>
      <c r="E31" s="35"/>
      <c r="F31" s="36" t="str">
        <f t="shared" si="17"/>
        <v>0</v>
      </c>
      <c r="G31" s="20">
        <f t="shared" si="18"/>
        <v>1</v>
      </c>
      <c r="H31" s="35"/>
      <c r="I31" s="36" t="str">
        <f t="shared" si="15"/>
        <v>0</v>
      </c>
      <c r="J31" s="36">
        <f t="shared" si="19"/>
        <v>0</v>
      </c>
      <c r="K31" s="48"/>
    </row>
    <row r="32" spans="1:11">
      <c r="A32" s="24" t="s">
        <v>32</v>
      </c>
      <c r="B32" s="25"/>
      <c r="C32" s="25">
        <v>100</v>
      </c>
      <c r="D32" s="25">
        <f t="shared" si="0"/>
        <v>50</v>
      </c>
      <c r="E32" s="38"/>
      <c r="F32" s="39">
        <f>SUM(F4:F31)</f>
        <v>0</v>
      </c>
      <c r="G32" s="25">
        <f t="shared" si="18"/>
        <v>50</v>
      </c>
      <c r="H32" s="38"/>
      <c r="I32" s="50">
        <f>SUM(I4:I31)</f>
        <v>0</v>
      </c>
      <c r="J32" s="75"/>
      <c r="K32" s="76"/>
    </row>
    <row r="33" spans="1:11">
      <c r="A33" s="24" t="s">
        <v>150</v>
      </c>
      <c r="B33" s="25"/>
      <c r="C33" s="26">
        <f>F32+I32</f>
        <v>0</v>
      </c>
      <c r="D33" s="26"/>
      <c r="E33" s="26"/>
      <c r="F33" s="26"/>
      <c r="G33" s="26"/>
      <c r="H33" s="26"/>
      <c r="I33" s="26"/>
      <c r="J33" s="75"/>
      <c r="K33" s="76"/>
    </row>
    <row r="34" spans="1:11">
      <c r="A34" s="24" t="s">
        <v>151</v>
      </c>
      <c r="B34" s="25"/>
      <c r="C34" s="27">
        <f>SUMIF($E$5:$E$31,"=不适用",$D$5:$D$31)+SUMIF($H$5:$H$31,"=不适用",$G$5:$G$31)</f>
        <v>0</v>
      </c>
      <c r="D34" s="27"/>
      <c r="E34" s="27"/>
      <c r="F34" s="27"/>
      <c r="G34" s="27"/>
      <c r="H34" s="27"/>
      <c r="I34" s="27"/>
      <c r="J34" s="75"/>
      <c r="K34" s="76"/>
    </row>
    <row r="35" ht="14.25" spans="1:11">
      <c r="A35" s="28" t="s">
        <v>152</v>
      </c>
      <c r="B35" s="29"/>
      <c r="C35" s="30">
        <f>ROUND((C33/(100-C34))*100,2)</f>
        <v>0</v>
      </c>
      <c r="D35" s="30"/>
      <c r="E35" s="30"/>
      <c r="F35" s="30"/>
      <c r="G35" s="30"/>
      <c r="H35" s="30"/>
      <c r="I35" s="30"/>
      <c r="J35" s="77"/>
      <c r="K35" s="78"/>
    </row>
  </sheetData>
  <protectedRanges>
    <protectedRange sqref="E4 H4 E16 H16 E24 H24" name="区域1_3_4"/>
    <protectedRange sqref="E5:E9 E17:E23 E11:E15 E25:E31" name="区域1_3"/>
    <protectedRange sqref="H5:H9 H11:H15 H17:H23 H25:H31" name="区域1_3_1"/>
  </protectedRanges>
  <mergeCells count="19">
    <mergeCell ref="A1:K1"/>
    <mergeCell ref="D2:F2"/>
    <mergeCell ref="G2:I2"/>
    <mergeCell ref="D4:K4"/>
    <mergeCell ref="C10:K10"/>
    <mergeCell ref="D16:K16"/>
    <mergeCell ref="D24:J24"/>
    <mergeCell ref="A32:B32"/>
    <mergeCell ref="A33:B33"/>
    <mergeCell ref="C33:I33"/>
    <mergeCell ref="A34:B34"/>
    <mergeCell ref="C34:I34"/>
    <mergeCell ref="A35:B35"/>
    <mergeCell ref="C35:I35"/>
    <mergeCell ref="C2:C3"/>
    <mergeCell ref="J2:J3"/>
    <mergeCell ref="K2:K3"/>
    <mergeCell ref="A2:B3"/>
    <mergeCell ref="J32:K35"/>
  </mergeCells>
  <dataValidations count="3">
    <dataValidation type="list" allowBlank="1" showInputMessage="1" showErrorMessage="1" sqref="H5:H9 H11:H15 H17:H23 H25:H31">
      <formula1>INDIRECT($E5)</formula1>
    </dataValidation>
    <dataValidation type="list" allowBlank="1" showInputMessage="1" showErrorMessage="1" promptTitle="完全符合,大部分符合,部分符合,不符合" sqref="E10 H10">
      <formula1>"完全符合,大部分符合,部分符合,不符合,不适用"</formula1>
    </dataValidation>
    <dataValidation type="list" allowBlank="1" showInputMessage="1" showErrorMessage="1" promptTitle="完全符合,大部分符合,部分符合,不符合" sqref="E5:E9 E11:E15 E17:E23 E25:E31">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zoomScale="115" zoomScaleNormal="115" topLeftCell="A4" workbookViewId="0">
      <selection activeCell="A1" sqref="A1:K35"/>
    </sheetView>
  </sheetViews>
  <sheetFormatPr defaultColWidth="9" defaultRowHeight="13.5"/>
  <cols>
    <col min="1" max="1" width="4.225" customWidth="1"/>
    <col min="2" max="2" width="65.3333333333333" customWidth="1"/>
    <col min="3" max="3" width="3.44166666666667" customWidth="1"/>
    <col min="4" max="4" width="3.775" customWidth="1"/>
    <col min="5" max="5" width="3.44166666666667" customWidth="1"/>
    <col min="6" max="6" width="3.89166666666667" customWidth="1"/>
    <col min="7" max="7" width="4.10833333333333" customWidth="1"/>
    <col min="8" max="8" width="3.66666666666667" customWidth="1"/>
    <col min="9" max="9" width="3.44166666666667" customWidth="1"/>
    <col min="10" max="10" width="4.10833333333333" customWidth="1"/>
    <col min="11" max="11" width="24" customWidth="1"/>
  </cols>
  <sheetData>
    <row r="1" ht="22.5" spans="1:11">
      <c r="A1" s="4" t="s">
        <v>304</v>
      </c>
      <c r="B1" s="5"/>
      <c r="C1" s="5"/>
      <c r="D1" s="5"/>
      <c r="E1" s="5"/>
      <c r="F1" s="5"/>
      <c r="G1" s="5"/>
      <c r="H1" s="5"/>
      <c r="I1" s="5"/>
      <c r="J1" s="5"/>
      <c r="K1" s="40"/>
    </row>
    <row r="2" spans="1:11">
      <c r="A2" s="6" t="s">
        <v>63</v>
      </c>
      <c r="B2" s="7"/>
      <c r="C2" s="8" t="s">
        <v>64</v>
      </c>
      <c r="D2" s="9" t="s">
        <v>65</v>
      </c>
      <c r="E2" s="9"/>
      <c r="F2" s="9"/>
      <c r="G2" s="31" t="s">
        <v>66</v>
      </c>
      <c r="H2" s="31"/>
      <c r="I2" s="31"/>
      <c r="J2" s="41" t="s">
        <v>67</v>
      </c>
      <c r="K2" s="42" t="s">
        <v>68</v>
      </c>
    </row>
    <row r="3" ht="30" customHeight="1" spans="1:11">
      <c r="A3" s="10"/>
      <c r="B3" s="11"/>
      <c r="C3" s="12"/>
      <c r="D3" s="13" t="s">
        <v>26</v>
      </c>
      <c r="E3" s="13" t="s">
        <v>69</v>
      </c>
      <c r="F3" s="32" t="s">
        <v>32</v>
      </c>
      <c r="G3" s="33" t="s">
        <v>26</v>
      </c>
      <c r="H3" s="33" t="s">
        <v>69</v>
      </c>
      <c r="I3" s="43" t="s">
        <v>32</v>
      </c>
      <c r="J3" s="44"/>
      <c r="K3" s="45"/>
    </row>
    <row r="4" spans="1:11">
      <c r="A4" s="14">
        <v>1</v>
      </c>
      <c r="B4" s="15" t="s">
        <v>305</v>
      </c>
      <c r="C4" s="16">
        <v>20</v>
      </c>
      <c r="D4" s="17"/>
      <c r="E4" s="34"/>
      <c r="F4" s="34"/>
      <c r="G4" s="34"/>
      <c r="H4" s="34"/>
      <c r="I4" s="34"/>
      <c r="J4" s="34"/>
      <c r="K4" s="46"/>
    </row>
    <row r="5" ht="21" spans="1:11">
      <c r="A5" s="14">
        <v>1.1</v>
      </c>
      <c r="B5" s="18" t="s">
        <v>306</v>
      </c>
      <c r="C5" s="19">
        <v>5</v>
      </c>
      <c r="D5" s="20">
        <f>C5*0.5</f>
        <v>2.5</v>
      </c>
      <c r="E5" s="35"/>
      <c r="F5" s="36" t="str">
        <f t="shared" ref="F5:F31" si="0">IF(E5="完全符合",D5*100%,IF(E5="大部分符合",D5*80%,IF(E5="部分符合",D5*50%,IF(E5="不符合",0,IF(E5="不适用",0,"0")))))</f>
        <v>0</v>
      </c>
      <c r="G5" s="20">
        <f>C5*0.5</f>
        <v>2.5</v>
      </c>
      <c r="H5" s="35"/>
      <c r="I5" s="36"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F5+I5</f>
        <v>0</v>
      </c>
      <c r="K5" s="48"/>
    </row>
    <row r="6" ht="63" spans="1:11">
      <c r="A6" s="14">
        <v>1.2</v>
      </c>
      <c r="B6" s="18" t="s">
        <v>307</v>
      </c>
      <c r="C6" s="19">
        <v>5</v>
      </c>
      <c r="D6" s="20">
        <f t="shared" ref="D6:D8" si="1">C6*0.5</f>
        <v>2.5</v>
      </c>
      <c r="E6" s="35"/>
      <c r="F6" s="36" t="str">
        <f t="shared" si="0"/>
        <v>0</v>
      </c>
      <c r="G6" s="20">
        <f t="shared" ref="G6:G8" si="2">C6*0.5</f>
        <v>2.5</v>
      </c>
      <c r="H6" s="35"/>
      <c r="I6" s="36" t="str">
        <f t="shared" ref="I6:I8"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F6+I6</f>
        <v>0</v>
      </c>
      <c r="K6" s="48"/>
    </row>
    <row r="7" ht="73.5" spans="1:11">
      <c r="A7" s="14">
        <v>1.3</v>
      </c>
      <c r="B7" s="18" t="s">
        <v>308</v>
      </c>
      <c r="C7" s="19">
        <v>5</v>
      </c>
      <c r="D7" s="20">
        <f t="shared" si="1"/>
        <v>2.5</v>
      </c>
      <c r="E7" s="35"/>
      <c r="F7" s="36" t="str">
        <f t="shared" si="0"/>
        <v>0</v>
      </c>
      <c r="G7" s="20">
        <f t="shared" si="2"/>
        <v>2.5</v>
      </c>
      <c r="H7" s="35"/>
      <c r="I7" s="36" t="str">
        <f t="shared" si="3"/>
        <v>0</v>
      </c>
      <c r="J7" s="47">
        <f>F7+I7</f>
        <v>0</v>
      </c>
      <c r="K7" s="48"/>
    </row>
    <row r="8" ht="21" spans="1:11">
      <c r="A8" s="14">
        <v>1.4</v>
      </c>
      <c r="B8" s="18" t="s">
        <v>309</v>
      </c>
      <c r="C8" s="19">
        <v>5</v>
      </c>
      <c r="D8" s="20">
        <f t="shared" si="1"/>
        <v>2.5</v>
      </c>
      <c r="E8" s="35"/>
      <c r="F8" s="36" t="str">
        <f t="shared" si="0"/>
        <v>0</v>
      </c>
      <c r="G8" s="20">
        <f t="shared" si="2"/>
        <v>2.5</v>
      </c>
      <c r="H8" s="35"/>
      <c r="I8" s="36" t="str">
        <f t="shared" si="3"/>
        <v>0</v>
      </c>
      <c r="J8" s="47">
        <f>F8+I8</f>
        <v>0</v>
      </c>
      <c r="K8" s="48"/>
    </row>
    <row r="9" spans="1:11">
      <c r="A9" s="14">
        <v>2</v>
      </c>
      <c r="B9" s="15" t="s">
        <v>310</v>
      </c>
      <c r="C9" s="16">
        <v>20</v>
      </c>
      <c r="D9" s="17"/>
      <c r="E9" s="34"/>
      <c r="F9" s="34"/>
      <c r="G9" s="34"/>
      <c r="H9" s="34"/>
      <c r="I9" s="34"/>
      <c r="J9" s="34"/>
      <c r="K9" s="46"/>
    </row>
    <row r="10" spans="1:11">
      <c r="A10" s="14">
        <v>2.1</v>
      </c>
      <c r="B10" s="18" t="s">
        <v>311</v>
      </c>
      <c r="C10" s="19">
        <v>5</v>
      </c>
      <c r="D10" s="20">
        <f t="shared" ref="D10:D13" si="4">C10*0.5</f>
        <v>2.5</v>
      </c>
      <c r="E10" s="35"/>
      <c r="F10" s="36" t="str">
        <f t="shared" si="0"/>
        <v>0</v>
      </c>
      <c r="G10" s="20">
        <f t="shared" ref="G10:G13" si="5">C10*0.5</f>
        <v>2.5</v>
      </c>
      <c r="H10" s="35"/>
      <c r="I10" s="36" t="str">
        <f t="shared" ref="I10:I13" si="6">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47">
        <f>F10+I10</f>
        <v>0</v>
      </c>
      <c r="K10" s="48"/>
    </row>
    <row r="11" ht="21" spans="1:11">
      <c r="A11" s="14">
        <v>2.2</v>
      </c>
      <c r="B11" s="18" t="s">
        <v>312</v>
      </c>
      <c r="C11" s="19">
        <v>5</v>
      </c>
      <c r="D11" s="20">
        <f t="shared" si="4"/>
        <v>2.5</v>
      </c>
      <c r="E11" s="35"/>
      <c r="F11" s="36" t="str">
        <f t="shared" si="0"/>
        <v>0</v>
      </c>
      <c r="G11" s="20">
        <f t="shared" si="5"/>
        <v>2.5</v>
      </c>
      <c r="H11" s="35"/>
      <c r="I11" s="36" t="str">
        <f t="shared" si="6"/>
        <v>0</v>
      </c>
      <c r="J11" s="47">
        <f>F11+I11</f>
        <v>0</v>
      </c>
      <c r="K11" s="48"/>
    </row>
    <row r="12" ht="63" spans="1:11">
      <c r="A12" s="14">
        <v>2.3</v>
      </c>
      <c r="B12" s="18" t="s">
        <v>313</v>
      </c>
      <c r="C12" s="19">
        <v>5</v>
      </c>
      <c r="D12" s="20">
        <f t="shared" si="4"/>
        <v>2.5</v>
      </c>
      <c r="E12" s="35"/>
      <c r="F12" s="36" t="str">
        <f t="shared" si="0"/>
        <v>0</v>
      </c>
      <c r="G12" s="20">
        <f t="shared" si="5"/>
        <v>2.5</v>
      </c>
      <c r="H12" s="35"/>
      <c r="I12" s="36" t="str">
        <f t="shared" si="6"/>
        <v>0</v>
      </c>
      <c r="J12" s="47">
        <f>F12+I12</f>
        <v>0</v>
      </c>
      <c r="K12" s="48"/>
    </row>
    <row r="13" ht="52.5" spans="1:11">
      <c r="A13" s="14">
        <v>2.4</v>
      </c>
      <c r="B13" s="18" t="s">
        <v>314</v>
      </c>
      <c r="C13" s="19">
        <v>5</v>
      </c>
      <c r="D13" s="20">
        <f t="shared" si="4"/>
        <v>2.5</v>
      </c>
      <c r="E13" s="35"/>
      <c r="F13" s="36" t="str">
        <f t="shared" si="0"/>
        <v>0</v>
      </c>
      <c r="G13" s="20">
        <f t="shared" si="5"/>
        <v>2.5</v>
      </c>
      <c r="H13" s="35"/>
      <c r="I13" s="36" t="str">
        <f t="shared" si="6"/>
        <v>0</v>
      </c>
      <c r="J13" s="47">
        <f>F13+I13</f>
        <v>0</v>
      </c>
      <c r="K13" s="48"/>
    </row>
    <row r="14" spans="1:11">
      <c r="A14" s="14">
        <v>3</v>
      </c>
      <c r="B14" s="15" t="s">
        <v>315</v>
      </c>
      <c r="C14" s="16">
        <v>60</v>
      </c>
      <c r="D14" s="17"/>
      <c r="E14" s="34"/>
      <c r="F14" s="34"/>
      <c r="G14" s="34"/>
      <c r="H14" s="34"/>
      <c r="I14" s="34"/>
      <c r="J14" s="34"/>
      <c r="K14" s="46"/>
    </row>
    <row r="15" ht="21" spans="1:11">
      <c r="A15" s="14">
        <v>3.1</v>
      </c>
      <c r="B15" s="18" t="s">
        <v>316</v>
      </c>
      <c r="C15" s="19">
        <v>3</v>
      </c>
      <c r="D15" s="20">
        <f t="shared" ref="D15:D31" si="7">C15*0.5</f>
        <v>1.5</v>
      </c>
      <c r="E15" s="35"/>
      <c r="F15" s="36" t="str">
        <f t="shared" si="0"/>
        <v>0</v>
      </c>
      <c r="G15" s="20">
        <f t="shared" ref="G15:G31" si="8">C15*0.5</f>
        <v>1.5</v>
      </c>
      <c r="H15" s="35"/>
      <c r="I15" s="36" t="str">
        <f t="shared" ref="I15:I31" si="9">IF(AND(E15="部分符合",H15="完全符合"),"遵循有效性评估错误",IF(AND(E15="不符合",H15&lt;&gt;"不符合"),"遵循有效性评估错误",IF(AND(E15="不适用",H15&lt;&gt;"不适用"),"遵循有效性评估错误",IF(H15="完全符合",G15*100%,IF(H15="大部分符合",G15*80%,IF(H15="部分符合",G15*50%,IF(H15="不符合",0,IF(H15="不适用",0,"0"))))))))</f>
        <v>0</v>
      </c>
      <c r="J15" s="47">
        <f>F15+I15</f>
        <v>0</v>
      </c>
      <c r="K15" s="48"/>
    </row>
    <row r="16" ht="126" spans="1:11">
      <c r="A16" s="14">
        <v>3.2</v>
      </c>
      <c r="B16" s="18" t="s">
        <v>317</v>
      </c>
      <c r="C16" s="19">
        <v>5</v>
      </c>
      <c r="D16" s="20">
        <f t="shared" si="7"/>
        <v>2.5</v>
      </c>
      <c r="E16" s="35"/>
      <c r="F16" s="36" t="str">
        <f t="shared" si="0"/>
        <v>0</v>
      </c>
      <c r="G16" s="20">
        <f t="shared" si="8"/>
        <v>2.5</v>
      </c>
      <c r="H16" s="35"/>
      <c r="I16" s="36" t="str">
        <f t="shared" si="9"/>
        <v>0</v>
      </c>
      <c r="J16" s="47">
        <f>F16+I16</f>
        <v>0</v>
      </c>
      <c r="K16" s="48"/>
    </row>
    <row r="17" ht="21" spans="1:11">
      <c r="A17" s="14">
        <v>3.3</v>
      </c>
      <c r="B17" s="18" t="s">
        <v>318</v>
      </c>
      <c r="C17" s="19">
        <v>3</v>
      </c>
      <c r="D17" s="20">
        <f t="shared" si="7"/>
        <v>1.5</v>
      </c>
      <c r="E17" s="35"/>
      <c r="F17" s="36" t="str">
        <f t="shared" si="0"/>
        <v>0</v>
      </c>
      <c r="G17" s="20">
        <f t="shared" si="8"/>
        <v>1.5</v>
      </c>
      <c r="H17" s="35"/>
      <c r="I17" s="36" t="str">
        <f t="shared" si="9"/>
        <v>0</v>
      </c>
      <c r="J17" s="47">
        <f t="shared" ref="J17:J31" si="10">F17+I17</f>
        <v>0</v>
      </c>
      <c r="K17" s="48"/>
    </row>
    <row r="18" ht="21" spans="1:11">
      <c r="A18" s="14">
        <v>3.4</v>
      </c>
      <c r="B18" s="18" t="s">
        <v>319</v>
      </c>
      <c r="C18" s="19">
        <v>5</v>
      </c>
      <c r="D18" s="20">
        <f t="shared" si="7"/>
        <v>2.5</v>
      </c>
      <c r="E18" s="35"/>
      <c r="F18" s="36" t="str">
        <f t="shared" si="0"/>
        <v>0</v>
      </c>
      <c r="G18" s="20">
        <f t="shared" si="8"/>
        <v>2.5</v>
      </c>
      <c r="H18" s="35"/>
      <c r="I18" s="36" t="str">
        <f t="shared" si="9"/>
        <v>0</v>
      </c>
      <c r="J18" s="47">
        <f t="shared" si="10"/>
        <v>0</v>
      </c>
      <c r="K18" s="48"/>
    </row>
    <row r="19" ht="21" spans="1:11">
      <c r="A19" s="14">
        <v>3.5</v>
      </c>
      <c r="B19" s="18" t="s">
        <v>320</v>
      </c>
      <c r="C19" s="19">
        <v>3</v>
      </c>
      <c r="D19" s="20">
        <f t="shared" si="7"/>
        <v>1.5</v>
      </c>
      <c r="E19" s="35"/>
      <c r="F19" s="36" t="str">
        <f t="shared" si="0"/>
        <v>0</v>
      </c>
      <c r="G19" s="20">
        <f t="shared" si="8"/>
        <v>1.5</v>
      </c>
      <c r="H19" s="35"/>
      <c r="I19" s="36" t="str">
        <f t="shared" si="9"/>
        <v>0</v>
      </c>
      <c r="J19" s="47">
        <f t="shared" si="10"/>
        <v>0</v>
      </c>
      <c r="K19" s="48"/>
    </row>
    <row r="20" ht="52.5" spans="1:11">
      <c r="A20" s="14">
        <v>3.6</v>
      </c>
      <c r="B20" s="21" t="s">
        <v>321</v>
      </c>
      <c r="C20" s="19">
        <v>5</v>
      </c>
      <c r="D20" s="20">
        <f t="shared" si="7"/>
        <v>2.5</v>
      </c>
      <c r="E20" s="35"/>
      <c r="F20" s="36" t="str">
        <f t="shared" si="0"/>
        <v>0</v>
      </c>
      <c r="G20" s="20">
        <f t="shared" si="8"/>
        <v>2.5</v>
      </c>
      <c r="H20" s="35"/>
      <c r="I20" s="36" t="str">
        <f t="shared" si="9"/>
        <v>0</v>
      </c>
      <c r="J20" s="47">
        <f t="shared" si="10"/>
        <v>0</v>
      </c>
      <c r="K20" s="48"/>
    </row>
    <row r="21" ht="21" spans="1:11">
      <c r="A21" s="14">
        <v>3.7</v>
      </c>
      <c r="B21" s="21" t="s">
        <v>322</v>
      </c>
      <c r="C21" s="19">
        <v>3</v>
      </c>
      <c r="D21" s="20">
        <f t="shared" si="7"/>
        <v>1.5</v>
      </c>
      <c r="E21" s="35"/>
      <c r="F21" s="36" t="str">
        <f t="shared" si="0"/>
        <v>0</v>
      </c>
      <c r="G21" s="20">
        <f t="shared" si="8"/>
        <v>1.5</v>
      </c>
      <c r="H21" s="35"/>
      <c r="I21" s="36" t="str">
        <f t="shared" si="9"/>
        <v>0</v>
      </c>
      <c r="J21" s="47">
        <f t="shared" si="10"/>
        <v>0</v>
      </c>
      <c r="K21" s="48"/>
    </row>
    <row r="22" ht="73.5" spans="1:11">
      <c r="A22" s="14">
        <v>3.8</v>
      </c>
      <c r="B22" s="21" t="s">
        <v>323</v>
      </c>
      <c r="C22" s="19">
        <v>5</v>
      </c>
      <c r="D22" s="20">
        <f t="shared" si="7"/>
        <v>2.5</v>
      </c>
      <c r="E22" s="35"/>
      <c r="F22" s="36" t="str">
        <f t="shared" si="0"/>
        <v>0</v>
      </c>
      <c r="G22" s="20">
        <f t="shared" si="8"/>
        <v>2.5</v>
      </c>
      <c r="H22" s="35"/>
      <c r="I22" s="36" t="str">
        <f t="shared" si="9"/>
        <v>0</v>
      </c>
      <c r="J22" s="47">
        <f t="shared" si="10"/>
        <v>0</v>
      </c>
      <c r="K22" s="48"/>
    </row>
    <row r="23" ht="21" spans="1:11">
      <c r="A23" s="14">
        <v>3.9</v>
      </c>
      <c r="B23" s="21" t="s">
        <v>324</v>
      </c>
      <c r="C23" s="19">
        <v>3</v>
      </c>
      <c r="D23" s="20">
        <f t="shared" si="7"/>
        <v>1.5</v>
      </c>
      <c r="E23" s="35"/>
      <c r="F23" s="36" t="str">
        <f t="shared" si="0"/>
        <v>0</v>
      </c>
      <c r="G23" s="20">
        <f t="shared" si="8"/>
        <v>1.5</v>
      </c>
      <c r="H23" s="35"/>
      <c r="I23" s="36" t="str">
        <f t="shared" si="9"/>
        <v>0</v>
      </c>
      <c r="J23" s="47">
        <f t="shared" si="10"/>
        <v>0</v>
      </c>
      <c r="K23" s="48"/>
    </row>
    <row r="24" s="3" customFormat="1" ht="63" spans="1:11">
      <c r="A24" s="22">
        <v>3.1</v>
      </c>
      <c r="B24" s="23" t="s">
        <v>325</v>
      </c>
      <c r="C24" s="20">
        <v>5</v>
      </c>
      <c r="D24" s="20">
        <f t="shared" si="7"/>
        <v>2.5</v>
      </c>
      <c r="E24" s="37"/>
      <c r="F24" s="36" t="str">
        <f t="shared" si="0"/>
        <v>0</v>
      </c>
      <c r="G24" s="20">
        <f t="shared" si="8"/>
        <v>2.5</v>
      </c>
      <c r="H24" s="35"/>
      <c r="I24" s="36" t="str">
        <f t="shared" si="9"/>
        <v>0</v>
      </c>
      <c r="J24" s="47">
        <f t="shared" si="10"/>
        <v>0</v>
      </c>
      <c r="K24" s="49"/>
    </row>
    <row r="25" ht="63" spans="1:11">
      <c r="A25" s="14">
        <v>3.11</v>
      </c>
      <c r="B25" s="21" t="s">
        <v>326</v>
      </c>
      <c r="C25" s="19">
        <v>3</v>
      </c>
      <c r="D25" s="20">
        <f t="shared" si="7"/>
        <v>1.5</v>
      </c>
      <c r="E25" s="35"/>
      <c r="F25" s="36" t="str">
        <f t="shared" si="0"/>
        <v>0</v>
      </c>
      <c r="G25" s="20">
        <f t="shared" si="8"/>
        <v>1.5</v>
      </c>
      <c r="H25" s="35"/>
      <c r="I25" s="36" t="str">
        <f t="shared" si="9"/>
        <v>0</v>
      </c>
      <c r="J25" s="47">
        <f t="shared" si="10"/>
        <v>0</v>
      </c>
      <c r="K25" s="48"/>
    </row>
    <row r="26" ht="21" spans="1:11">
      <c r="A26" s="14">
        <v>3.12</v>
      </c>
      <c r="B26" s="18" t="s">
        <v>327</v>
      </c>
      <c r="C26" s="19">
        <v>4</v>
      </c>
      <c r="D26" s="20">
        <f t="shared" si="7"/>
        <v>2</v>
      </c>
      <c r="E26" s="35"/>
      <c r="F26" s="36" t="str">
        <f t="shared" si="0"/>
        <v>0</v>
      </c>
      <c r="G26" s="20">
        <f t="shared" si="8"/>
        <v>2</v>
      </c>
      <c r="H26" s="35"/>
      <c r="I26" s="36" t="str">
        <f t="shared" si="9"/>
        <v>0</v>
      </c>
      <c r="J26" s="47">
        <f t="shared" si="10"/>
        <v>0</v>
      </c>
      <c r="K26" s="48"/>
    </row>
    <row r="27" ht="21" spans="1:11">
      <c r="A27" s="14">
        <v>3.13</v>
      </c>
      <c r="B27" s="18" t="s">
        <v>328</v>
      </c>
      <c r="C27" s="19">
        <v>3</v>
      </c>
      <c r="D27" s="20">
        <f t="shared" si="7"/>
        <v>1.5</v>
      </c>
      <c r="E27" s="35"/>
      <c r="F27" s="36" t="str">
        <f t="shared" si="0"/>
        <v>0</v>
      </c>
      <c r="G27" s="20">
        <f t="shared" si="8"/>
        <v>1.5</v>
      </c>
      <c r="H27" s="35"/>
      <c r="I27" s="36" t="str">
        <f t="shared" si="9"/>
        <v>0</v>
      </c>
      <c r="J27" s="47">
        <f t="shared" si="10"/>
        <v>0</v>
      </c>
      <c r="K27" s="48"/>
    </row>
    <row r="28" spans="1:11">
      <c r="A28" s="14">
        <v>3.14</v>
      </c>
      <c r="B28" s="21" t="s">
        <v>329</v>
      </c>
      <c r="C28" s="19">
        <v>3</v>
      </c>
      <c r="D28" s="19">
        <f t="shared" si="7"/>
        <v>1.5</v>
      </c>
      <c r="E28" s="35"/>
      <c r="F28" s="36" t="str">
        <f t="shared" si="0"/>
        <v>0</v>
      </c>
      <c r="G28" s="19">
        <f t="shared" si="8"/>
        <v>1.5</v>
      </c>
      <c r="H28" s="35"/>
      <c r="I28" s="36" t="str">
        <f t="shared" si="9"/>
        <v>0</v>
      </c>
      <c r="J28" s="47">
        <f t="shared" si="10"/>
        <v>0</v>
      </c>
      <c r="K28" s="48"/>
    </row>
    <row r="29" ht="63" spans="1:11">
      <c r="A29" s="14">
        <v>3.15</v>
      </c>
      <c r="B29" s="21" t="s">
        <v>330</v>
      </c>
      <c r="C29" s="19">
        <v>3</v>
      </c>
      <c r="D29" s="20">
        <f t="shared" si="7"/>
        <v>1.5</v>
      </c>
      <c r="E29" s="35"/>
      <c r="F29" s="36" t="str">
        <f t="shared" si="0"/>
        <v>0</v>
      </c>
      <c r="G29" s="20">
        <f t="shared" si="8"/>
        <v>1.5</v>
      </c>
      <c r="H29" s="35"/>
      <c r="I29" s="36" t="str">
        <f t="shared" si="9"/>
        <v>0</v>
      </c>
      <c r="J29" s="47">
        <f t="shared" si="10"/>
        <v>0</v>
      </c>
      <c r="K29" s="48"/>
    </row>
    <row r="30" ht="21" spans="1:11">
      <c r="A30" s="14">
        <v>3.16</v>
      </c>
      <c r="B30" s="21" t="s">
        <v>331</v>
      </c>
      <c r="C30" s="19">
        <v>2</v>
      </c>
      <c r="D30" s="20">
        <f t="shared" ref="D30" si="11">C30*0.5</f>
        <v>1</v>
      </c>
      <c r="E30" s="35"/>
      <c r="F30" s="36" t="str">
        <f t="shared" ref="F30" si="12">IF(E30="完全符合",D30*100%,IF(E30="大部分符合",D30*80%,IF(E30="部分符合",D30*50%,IF(E30="不符合",0,IF(E30="不适用",0,"0")))))</f>
        <v>0</v>
      </c>
      <c r="G30" s="20">
        <f t="shared" ref="G30" si="13">C30*0.5</f>
        <v>1</v>
      </c>
      <c r="H30" s="35"/>
      <c r="I30" s="36" t="str">
        <f t="shared" ref="I30" si="14">IF(AND(E30="部分符合",H30="完全符合"),"遵循有效性评估错误",IF(AND(E30="不符合",H30&lt;&gt;"不符合"),"遵循有效性评估错误",IF(AND(E30="不适用",H30&lt;&gt;"不适用"),"遵循有效性评估错误",IF(H30="完全符合",G30*100%,IF(H30="大部分符合",G30*80%,IF(H30="部分符合",G30*50%,IF(H30="不符合",0,IF(H30="不适用",0,"0"))))))))</f>
        <v>0</v>
      </c>
      <c r="J30" s="47">
        <f t="shared" ref="J30" si="15">F30+I30</f>
        <v>0</v>
      </c>
      <c r="K30" s="48"/>
    </row>
    <row r="31" ht="21" spans="1:11">
      <c r="A31" s="14">
        <v>3.17</v>
      </c>
      <c r="B31" s="21" t="s">
        <v>332</v>
      </c>
      <c r="C31" s="19">
        <v>2</v>
      </c>
      <c r="D31" s="20">
        <f t="shared" si="7"/>
        <v>1</v>
      </c>
      <c r="E31" s="35"/>
      <c r="F31" s="36" t="str">
        <f t="shared" si="0"/>
        <v>0</v>
      </c>
      <c r="G31" s="20">
        <f t="shared" si="8"/>
        <v>1</v>
      </c>
      <c r="H31" s="35"/>
      <c r="I31" s="36" t="str">
        <f t="shared" si="9"/>
        <v>0</v>
      </c>
      <c r="J31" s="47">
        <f t="shared" si="10"/>
        <v>0</v>
      </c>
      <c r="K31" s="48"/>
    </row>
    <row r="32" spans="1:11">
      <c r="A32" s="24" t="s">
        <v>32</v>
      </c>
      <c r="B32" s="25"/>
      <c r="C32" s="25">
        <v>100</v>
      </c>
      <c r="D32" s="25">
        <v>50</v>
      </c>
      <c r="E32" s="38"/>
      <c r="F32" s="39">
        <f>SUM(F4:F31)</f>
        <v>0</v>
      </c>
      <c r="G32" s="25">
        <v>50</v>
      </c>
      <c r="H32" s="38"/>
      <c r="I32" s="50">
        <f>SUM(I4:I31)</f>
        <v>0</v>
      </c>
      <c r="J32" s="51"/>
      <c r="K32" s="52"/>
    </row>
    <row r="33" spans="1:11">
      <c r="A33" s="24" t="s">
        <v>150</v>
      </c>
      <c r="B33" s="25"/>
      <c r="C33" s="26">
        <f>F32+I32</f>
        <v>0</v>
      </c>
      <c r="D33" s="26"/>
      <c r="E33" s="26"/>
      <c r="F33" s="26"/>
      <c r="G33" s="26"/>
      <c r="H33" s="26"/>
      <c r="I33" s="26"/>
      <c r="J33" s="51"/>
      <c r="K33" s="52"/>
    </row>
    <row r="34" spans="1:11">
      <c r="A34" s="24" t="s">
        <v>151</v>
      </c>
      <c r="B34" s="25"/>
      <c r="C34" s="27">
        <f>SUMIF($E$5:$E$31,"=不适用",$D$5:$D$31)+SUMIF($H$5:$H$31,"=不适用",$G$5:$G$31)</f>
        <v>0</v>
      </c>
      <c r="D34" s="27"/>
      <c r="E34" s="27"/>
      <c r="F34" s="27"/>
      <c r="G34" s="27"/>
      <c r="H34" s="27"/>
      <c r="I34" s="27"/>
      <c r="J34" s="51"/>
      <c r="K34" s="52"/>
    </row>
    <row r="35" ht="14.25" spans="1:11">
      <c r="A35" s="28" t="s">
        <v>152</v>
      </c>
      <c r="B35" s="29"/>
      <c r="C35" s="30">
        <f>ROUND((C33/(100-C34))*100,2)</f>
        <v>0</v>
      </c>
      <c r="D35" s="30"/>
      <c r="E35" s="30"/>
      <c r="F35" s="30"/>
      <c r="G35" s="30"/>
      <c r="H35" s="30"/>
      <c r="I35" s="30"/>
      <c r="J35" s="53"/>
      <c r="K35" s="54"/>
    </row>
  </sheetData>
  <protectedRanges>
    <protectedRange sqref="E4:E31 H4:H31" name="区域1_3_2"/>
  </protectedRanges>
  <mergeCells count="18">
    <mergeCell ref="A1:K1"/>
    <mergeCell ref="D2:F2"/>
    <mergeCell ref="G2:I2"/>
    <mergeCell ref="D4:K4"/>
    <mergeCell ref="D9:K9"/>
    <mergeCell ref="D14:K14"/>
    <mergeCell ref="A32:B32"/>
    <mergeCell ref="A33:B33"/>
    <mergeCell ref="C33:I33"/>
    <mergeCell ref="A34:B34"/>
    <mergeCell ref="C34:I34"/>
    <mergeCell ref="A35:B35"/>
    <mergeCell ref="C35:I35"/>
    <mergeCell ref="C2:C3"/>
    <mergeCell ref="J2:J3"/>
    <mergeCell ref="K2:K3"/>
    <mergeCell ref="J32:K35"/>
    <mergeCell ref="A2:B3"/>
  </mergeCells>
  <dataValidations count="2">
    <dataValidation type="list" allowBlank="1" showInputMessage="1" showErrorMessage="1" sqref="H5:H8 H10:H13 H15:H31">
      <formula1>INDIRECT($E5)</formula1>
    </dataValidation>
    <dataValidation type="list" allowBlank="1" showInputMessage="1" showErrorMessage="1" promptTitle="完全符合,大部分符合,部分符合,不符合" sqref="E5:E8 E10:E13 E15:E31">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G24" sqref="G24"/>
    </sheetView>
  </sheetViews>
  <sheetFormatPr defaultColWidth="9" defaultRowHeight="10.5" outlineLevelRow="5" outlineLevelCol="4"/>
  <cols>
    <col min="1" max="16384" width="9" style="1"/>
  </cols>
  <sheetData>
    <row r="1" spans="1:5">
      <c r="A1" s="2" t="s">
        <v>57</v>
      </c>
      <c r="B1" s="2" t="s">
        <v>58</v>
      </c>
      <c r="C1" s="2" t="s">
        <v>61</v>
      </c>
      <c r="D1" s="2" t="s">
        <v>59</v>
      </c>
      <c r="E1" s="2" t="s">
        <v>60</v>
      </c>
    </row>
    <row r="2" spans="1:5">
      <c r="A2" s="2" t="s">
        <v>57</v>
      </c>
      <c r="B2" s="2" t="s">
        <v>57</v>
      </c>
      <c r="C2" s="2" t="s">
        <v>58</v>
      </c>
      <c r="D2" s="2" t="s">
        <v>59</v>
      </c>
      <c r="E2" s="2" t="s">
        <v>60</v>
      </c>
    </row>
    <row r="3" spans="1:5">
      <c r="A3" s="2" t="s">
        <v>58</v>
      </c>
      <c r="B3" s="2" t="s">
        <v>58</v>
      </c>
      <c r="C3" s="2" t="s">
        <v>61</v>
      </c>
      <c r="D3" s="2"/>
      <c r="E3" s="2"/>
    </row>
    <row r="4" spans="1:5">
      <c r="A4" s="2" t="s">
        <v>61</v>
      </c>
      <c r="B4" s="2" t="s">
        <v>61</v>
      </c>
      <c r="C4" s="2" t="s">
        <v>59</v>
      </c>
      <c r="D4" s="2"/>
      <c r="E4" s="2"/>
    </row>
    <row r="5" spans="1:5">
      <c r="A5" s="2" t="s">
        <v>59</v>
      </c>
      <c r="B5" s="2" t="s">
        <v>59</v>
      </c>
      <c r="C5" s="2" t="s">
        <v>60</v>
      </c>
      <c r="D5" s="2"/>
      <c r="E5" s="2"/>
    </row>
    <row r="6" spans="1:5">
      <c r="A6" s="2" t="s">
        <v>60</v>
      </c>
      <c r="B6" s="2" t="s">
        <v>60</v>
      </c>
      <c r="C6" s="2"/>
      <c r="D6" s="2"/>
      <c r="E6" s="2"/>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9"/>
  <sheetViews>
    <sheetView zoomScale="70" zoomScaleNormal="70" workbookViewId="0">
      <selection activeCell="A1" sqref="A1"/>
    </sheetView>
  </sheetViews>
  <sheetFormatPr defaultColWidth="9" defaultRowHeight="13.5" outlineLevelCol="1"/>
  <cols>
    <col min="1" max="1" width="126.891666666667" customWidth="1"/>
    <col min="2" max="2" width="97.6666666666667" customWidth="1"/>
  </cols>
  <sheetData>
    <row r="1" ht="46.5" customHeight="1" spans="1:1">
      <c r="A1" s="215" t="s">
        <v>6</v>
      </c>
    </row>
    <row r="2" ht="67.5" customHeight="1" spans="1:1">
      <c r="A2" s="216" t="s">
        <v>7</v>
      </c>
    </row>
    <row r="3" ht="157.5" customHeight="1" spans="1:1">
      <c r="A3" s="216" t="s">
        <v>8</v>
      </c>
    </row>
    <row r="4" ht="78" customHeight="1" spans="1:1">
      <c r="A4" s="216" t="s">
        <v>9</v>
      </c>
    </row>
    <row r="5" ht="46.5" customHeight="1" spans="1:1">
      <c r="A5" s="216" t="s">
        <v>10</v>
      </c>
    </row>
    <row r="6" ht="46.5" customHeight="1" spans="1:2">
      <c r="A6" s="216" t="s">
        <v>11</v>
      </c>
      <c r="B6" s="217"/>
    </row>
    <row r="7" ht="100.5" customHeight="1" spans="1:1">
      <c r="A7" s="216" t="s">
        <v>12</v>
      </c>
    </row>
    <row r="8" ht="119.25" customHeight="1" spans="1:1">
      <c r="A8" s="216" t="s">
        <v>13</v>
      </c>
    </row>
    <row r="9" ht="46.5" customHeight="1" spans="1:1">
      <c r="A9" s="216" t="s">
        <v>14</v>
      </c>
    </row>
    <row r="10" ht="46.5" customHeight="1" spans="1:1">
      <c r="A10" s="216" t="s">
        <v>15</v>
      </c>
    </row>
    <row r="11" ht="46.5" customHeight="1" spans="1:1">
      <c r="A11" s="216" t="s">
        <v>16</v>
      </c>
    </row>
    <row r="12" ht="46.5" customHeight="1" spans="1:1">
      <c r="A12" s="216" t="s">
        <v>17</v>
      </c>
    </row>
    <row r="13" ht="46.5" customHeight="1" spans="1:1">
      <c r="A13" s="216" t="s">
        <v>18</v>
      </c>
    </row>
    <row r="14" ht="46.5" customHeight="1" spans="1:1">
      <c r="A14" s="216" t="s">
        <v>19</v>
      </c>
    </row>
    <row r="15" ht="92.4" customHeight="1" spans="1:1">
      <c r="A15" s="216" t="s">
        <v>20</v>
      </c>
    </row>
    <row r="16" ht="204" customHeight="1" spans="1:1">
      <c r="A16" s="216" t="s">
        <v>21</v>
      </c>
    </row>
    <row r="17" ht="66" customHeight="1" spans="1:1">
      <c r="A17" s="216" t="s">
        <v>22</v>
      </c>
    </row>
    <row r="18" ht="46.5" customHeight="1" spans="1:1">
      <c r="A18" s="216" t="s">
        <v>23</v>
      </c>
    </row>
    <row r="19" ht="20.25" spans="1:1">
      <c r="A19" s="216"/>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4"/>
  <sheetViews>
    <sheetView zoomScale="110" zoomScaleNormal="110" workbookViewId="0">
      <selection activeCell="F18" sqref="F18"/>
    </sheetView>
  </sheetViews>
  <sheetFormatPr defaultColWidth="9" defaultRowHeight="20.1" customHeight="1"/>
  <cols>
    <col min="1" max="1" width="18.4416666666667" customWidth="1"/>
    <col min="2" max="2" width="6.10833333333333" customWidth="1"/>
    <col min="3" max="3" width="12.4416666666667" customWidth="1"/>
    <col min="4" max="4" width="11" customWidth="1"/>
    <col min="5" max="5" width="12" customWidth="1"/>
    <col min="6" max="6" width="12.1083333333333" customWidth="1"/>
    <col min="7" max="7" width="8" customWidth="1"/>
    <col min="8" max="8" width="12.775" customWidth="1"/>
    <col min="9" max="9" width="11.775" customWidth="1"/>
    <col min="10" max="10" width="12" customWidth="1"/>
    <col min="11" max="11" width="14.4416666666667" customWidth="1"/>
  </cols>
  <sheetData>
    <row r="1" ht="40.5" customHeight="1" spans="1:11">
      <c r="A1" s="185" t="s">
        <v>24</v>
      </c>
      <c r="B1" s="185"/>
      <c r="C1" s="186"/>
      <c r="D1" s="186"/>
      <c r="E1" s="186"/>
      <c r="F1" s="185"/>
      <c r="G1" s="185"/>
      <c r="H1" s="185"/>
      <c r="I1" s="185"/>
      <c r="J1" s="185"/>
      <c r="K1" s="185"/>
    </row>
    <row r="2" customHeight="1" spans="1:11">
      <c r="A2" s="187" t="s">
        <v>25</v>
      </c>
      <c r="B2" s="188" t="s">
        <v>26</v>
      </c>
      <c r="C2" s="188" t="s">
        <v>27</v>
      </c>
      <c r="D2" s="188" t="s">
        <v>28</v>
      </c>
      <c r="E2" s="188" t="s">
        <v>29</v>
      </c>
      <c r="F2" s="188" t="s">
        <v>30</v>
      </c>
      <c r="G2" s="197" t="s">
        <v>31</v>
      </c>
      <c r="H2" s="197" t="s">
        <v>32</v>
      </c>
      <c r="I2" s="204" t="s">
        <v>33</v>
      </c>
      <c r="J2" s="197" t="s">
        <v>34</v>
      </c>
      <c r="K2" s="205" t="s">
        <v>35</v>
      </c>
    </row>
    <row r="3" ht="30.75" customHeight="1" spans="1:11">
      <c r="A3" s="189"/>
      <c r="B3" s="190"/>
      <c r="C3" s="190"/>
      <c r="D3" s="190"/>
      <c r="E3" s="190"/>
      <c r="F3" s="190"/>
      <c r="G3" s="198"/>
      <c r="H3" s="198"/>
      <c r="I3" s="206"/>
      <c r="J3" s="198"/>
      <c r="K3" s="207"/>
    </row>
    <row r="4" ht="39" customHeight="1" spans="1:11">
      <c r="A4" s="191" t="s">
        <v>36</v>
      </c>
      <c r="B4" s="192" t="s">
        <v>37</v>
      </c>
      <c r="C4" s="192" t="s">
        <v>38</v>
      </c>
      <c r="D4" s="192" t="s">
        <v>39</v>
      </c>
      <c r="E4" s="199" t="s">
        <v>40</v>
      </c>
      <c r="F4" s="200" t="s">
        <v>41</v>
      </c>
      <c r="G4" s="200" t="s">
        <v>42</v>
      </c>
      <c r="H4" s="201" t="s">
        <v>43</v>
      </c>
      <c r="I4" s="208" t="s">
        <v>44</v>
      </c>
      <c r="J4" s="208" t="s">
        <v>45</v>
      </c>
      <c r="K4" s="200" t="s">
        <v>46</v>
      </c>
    </row>
    <row r="5" customHeight="1" spans="1:11">
      <c r="A5" s="189" t="s">
        <v>47</v>
      </c>
      <c r="B5" s="193">
        <v>100</v>
      </c>
      <c r="C5" s="47">
        <f>'4-基础与环境'!F62</f>
        <v>0</v>
      </c>
      <c r="D5" s="47">
        <f>'4-基础与环境'!I62</f>
        <v>0</v>
      </c>
      <c r="E5" s="47">
        <f>C5+D5</f>
        <v>0</v>
      </c>
      <c r="F5" s="47">
        <f>'4-基础与环境'!C65</f>
        <v>0</v>
      </c>
      <c r="G5" s="202">
        <v>0.2</v>
      </c>
      <c r="H5" s="47">
        <f t="shared" ref="H5:H13" si="0">F5*G5</f>
        <v>0</v>
      </c>
      <c r="I5" s="209"/>
      <c r="J5" s="210"/>
      <c r="K5" s="211"/>
    </row>
    <row r="6" customHeight="1" spans="1:11">
      <c r="A6" s="189" t="s">
        <v>48</v>
      </c>
      <c r="B6" s="193">
        <v>100</v>
      </c>
      <c r="C6" s="47">
        <f>'5-目标与工具'!F26</f>
        <v>0</v>
      </c>
      <c r="D6" s="47">
        <f>'5-目标与工具'!I26</f>
        <v>0</v>
      </c>
      <c r="E6" s="47">
        <f t="shared" ref="E6:E13" si="1">C6+D6</f>
        <v>0</v>
      </c>
      <c r="F6" s="47">
        <f>'5-目标与工具'!C29</f>
        <v>0</v>
      </c>
      <c r="G6" s="202">
        <v>0.1</v>
      </c>
      <c r="H6" s="47">
        <f t="shared" si="0"/>
        <v>0</v>
      </c>
      <c r="I6" s="209"/>
      <c r="J6" s="210"/>
      <c r="K6" s="211"/>
    </row>
    <row r="7" customHeight="1" spans="1:11">
      <c r="A7" s="189" t="s">
        <v>49</v>
      </c>
      <c r="B7" s="193">
        <v>100</v>
      </c>
      <c r="C7" s="47">
        <f>'6-保险风险'!F17</f>
        <v>0</v>
      </c>
      <c r="D7" s="47">
        <f>'6-保险风险'!I17</f>
        <v>0</v>
      </c>
      <c r="E7" s="47">
        <f t="shared" si="1"/>
        <v>0</v>
      </c>
      <c r="F7" s="47">
        <f>'6-保险风险'!C20</f>
        <v>0</v>
      </c>
      <c r="G7" s="202">
        <v>0.1</v>
      </c>
      <c r="H7" s="47">
        <f t="shared" si="0"/>
        <v>0</v>
      </c>
      <c r="I7" s="209"/>
      <c r="J7" s="210"/>
      <c r="K7" s="211"/>
    </row>
    <row r="8" customHeight="1" spans="1:11">
      <c r="A8" s="189" t="s">
        <v>50</v>
      </c>
      <c r="B8" s="193">
        <v>100</v>
      </c>
      <c r="C8" s="47">
        <f>'7-市场风险'!F20</f>
        <v>0</v>
      </c>
      <c r="D8" s="47">
        <f>'7-市场风险'!I20</f>
        <v>0</v>
      </c>
      <c r="E8" s="47">
        <f t="shared" si="1"/>
        <v>0</v>
      </c>
      <c r="F8" s="47">
        <f>'7-市场风险'!C23</f>
        <v>0</v>
      </c>
      <c r="G8" s="202">
        <v>0.1</v>
      </c>
      <c r="H8" s="47">
        <f t="shared" si="0"/>
        <v>0</v>
      </c>
      <c r="I8" s="209"/>
      <c r="J8" s="210"/>
      <c r="K8" s="211"/>
    </row>
    <row r="9" customHeight="1" spans="1:11">
      <c r="A9" s="189" t="s">
        <v>51</v>
      </c>
      <c r="B9" s="193">
        <v>100</v>
      </c>
      <c r="C9" s="47">
        <f>'8-信用风险 '!F16</f>
        <v>0</v>
      </c>
      <c r="D9" s="47">
        <f>'8-信用风险 '!I16</f>
        <v>0</v>
      </c>
      <c r="E9" s="47">
        <f t="shared" si="1"/>
        <v>0</v>
      </c>
      <c r="F9" s="47">
        <f>'8-信用风险 '!C19</f>
        <v>0</v>
      </c>
      <c r="G9" s="202">
        <v>0.1</v>
      </c>
      <c r="H9" s="47">
        <f t="shared" si="0"/>
        <v>0</v>
      </c>
      <c r="I9" s="209"/>
      <c r="J9" s="210"/>
      <c r="K9" s="211"/>
    </row>
    <row r="10" customHeight="1" spans="1:11">
      <c r="A10" s="189" t="s">
        <v>52</v>
      </c>
      <c r="B10" s="193">
        <v>100</v>
      </c>
      <c r="C10" s="47">
        <f>'9-操作风险'!F35</f>
        <v>0</v>
      </c>
      <c r="D10" s="47">
        <f>'9-操作风险'!I35</f>
        <v>0</v>
      </c>
      <c r="E10" s="47">
        <f t="shared" si="1"/>
        <v>0</v>
      </c>
      <c r="F10" s="47">
        <f>'9-操作风险'!C38</f>
        <v>0</v>
      </c>
      <c r="G10" s="202">
        <v>0.1</v>
      </c>
      <c r="H10" s="47">
        <f t="shared" si="0"/>
        <v>0</v>
      </c>
      <c r="I10" s="209"/>
      <c r="J10" s="210"/>
      <c r="K10" s="211"/>
    </row>
    <row r="11" customHeight="1" spans="1:11">
      <c r="A11" s="189" t="s">
        <v>53</v>
      </c>
      <c r="B11" s="193">
        <v>100</v>
      </c>
      <c r="C11" s="47">
        <f>'10-战略风险'!F13</f>
        <v>0</v>
      </c>
      <c r="D11" s="47">
        <f>'10-战略风险'!I13</f>
        <v>0</v>
      </c>
      <c r="E11" s="47">
        <f t="shared" si="1"/>
        <v>0</v>
      </c>
      <c r="F11" s="47">
        <f>'10-战略风险'!C16</f>
        <v>0</v>
      </c>
      <c r="G11" s="202">
        <v>0.1</v>
      </c>
      <c r="H11" s="47">
        <f t="shared" si="0"/>
        <v>0</v>
      </c>
      <c r="I11" s="209"/>
      <c r="J11" s="210"/>
      <c r="K11" s="211"/>
    </row>
    <row r="12" customHeight="1" spans="1:11">
      <c r="A12" s="189" t="s">
        <v>54</v>
      </c>
      <c r="B12" s="193">
        <v>100</v>
      </c>
      <c r="C12" s="47">
        <f>'11-声誉风险'!F32</f>
        <v>0</v>
      </c>
      <c r="D12" s="47">
        <f>'11-声誉风险'!I32</f>
        <v>0</v>
      </c>
      <c r="E12" s="47">
        <f t="shared" si="1"/>
        <v>0</v>
      </c>
      <c r="F12" s="47">
        <f>'11-声誉风险'!C35</f>
        <v>0</v>
      </c>
      <c r="G12" s="202">
        <v>0.1</v>
      </c>
      <c r="H12" s="47">
        <f t="shared" si="0"/>
        <v>0</v>
      </c>
      <c r="I12" s="209"/>
      <c r="J12" s="210"/>
      <c r="K12" s="211"/>
    </row>
    <row r="13" customHeight="1" spans="1:11">
      <c r="A13" s="189" t="s">
        <v>55</v>
      </c>
      <c r="B13" s="193">
        <v>100</v>
      </c>
      <c r="C13" s="47">
        <f>'12-流动性风险'!F32</f>
        <v>0</v>
      </c>
      <c r="D13" s="47">
        <f>'12-流动性风险'!I32</f>
        <v>0</v>
      </c>
      <c r="E13" s="47">
        <f t="shared" si="1"/>
        <v>0</v>
      </c>
      <c r="F13" s="47">
        <f>'12-流动性风险'!C35</f>
        <v>0</v>
      </c>
      <c r="G13" s="202">
        <v>0.1</v>
      </c>
      <c r="H13" s="47">
        <f t="shared" si="0"/>
        <v>0</v>
      </c>
      <c r="I13" s="209"/>
      <c r="J13" s="210"/>
      <c r="K13" s="211"/>
    </row>
    <row r="14" customHeight="1" spans="1:11">
      <c r="A14" s="194" t="s">
        <v>56</v>
      </c>
      <c r="B14" s="195"/>
      <c r="C14" s="196">
        <f t="shared" ref="C14:F14" si="2">SUM(C5:C13)</f>
        <v>0</v>
      </c>
      <c r="D14" s="196">
        <f t="shared" si="2"/>
        <v>0</v>
      </c>
      <c r="E14" s="196">
        <f t="shared" si="2"/>
        <v>0</v>
      </c>
      <c r="F14" s="196">
        <f t="shared" si="2"/>
        <v>0</v>
      </c>
      <c r="G14" s="203">
        <v>1</v>
      </c>
      <c r="H14" s="196">
        <f>SUM(H5:H13)</f>
        <v>0</v>
      </c>
      <c r="I14" s="212">
        <f t="shared" ref="I14:K14" si="3">SUM(I5:I13)</f>
        <v>0</v>
      </c>
      <c r="J14" s="213">
        <f t="shared" si="3"/>
        <v>0</v>
      </c>
      <c r="K14" s="214">
        <f t="shared" si="3"/>
        <v>0</v>
      </c>
    </row>
  </sheetData>
  <mergeCells count="12">
    <mergeCell ref="A1:K1"/>
    <mergeCell ref="A2:A3"/>
    <mergeCell ref="B2:B3"/>
    <mergeCell ref="C2:C3"/>
    <mergeCell ref="D2:D3"/>
    <mergeCell ref="E2:E3"/>
    <mergeCell ref="F2:F3"/>
    <mergeCell ref="G2:G3"/>
    <mergeCell ref="H2:H3"/>
    <mergeCell ref="I2:I3"/>
    <mergeCell ref="J2:J3"/>
    <mergeCell ref="K2:K3"/>
  </mergeCells>
  <pageMargins left="0.708333333333333" right="0.708333333333333" top="0.747916666666667" bottom="0.747916666666667" header="0.314583333333333"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D5"/>
  <sheetViews>
    <sheetView workbookViewId="0">
      <selection activeCell="H39" sqref="H39"/>
    </sheetView>
  </sheetViews>
  <sheetFormatPr defaultColWidth="9" defaultRowHeight="13.5" outlineLevelRow="4" outlineLevelCol="3"/>
  <sheetData>
    <row r="1" spans="1:4">
      <c r="A1" s="3" t="s">
        <v>57</v>
      </c>
      <c r="B1" s="3" t="s">
        <v>58</v>
      </c>
      <c r="C1" s="3" t="s">
        <v>59</v>
      </c>
      <c r="D1" s="3" t="s">
        <v>60</v>
      </c>
    </row>
    <row r="2" spans="1:4">
      <c r="A2" s="3" t="s">
        <v>58</v>
      </c>
      <c r="B2" s="3" t="s">
        <v>61</v>
      </c>
      <c r="C2" s="3"/>
      <c r="D2" s="3"/>
    </row>
    <row r="3" spans="1:4">
      <c r="A3" s="3" t="s">
        <v>61</v>
      </c>
      <c r="B3" s="3" t="s">
        <v>59</v>
      </c>
      <c r="C3" s="3"/>
      <c r="D3" s="3"/>
    </row>
    <row r="4" spans="1:4">
      <c r="A4" s="3" t="s">
        <v>59</v>
      </c>
      <c r="B4" s="3" t="s">
        <v>60</v>
      </c>
      <c r="C4" s="3"/>
      <c r="D4" s="3"/>
    </row>
    <row r="5" spans="1:1">
      <c r="A5" t="s">
        <v>60</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zoomScale="115" zoomScaleNormal="115" workbookViewId="0">
      <selection activeCell="B44" sqref="B44"/>
    </sheetView>
  </sheetViews>
  <sheetFormatPr defaultColWidth="9" defaultRowHeight="13.5"/>
  <cols>
    <col min="1" max="1" width="5" style="147" customWidth="1"/>
    <col min="2" max="2" width="66.3333333333333" customWidth="1"/>
    <col min="3" max="3" width="4.66666666666667" customWidth="1"/>
    <col min="4" max="4" width="4.44166666666667" customWidth="1"/>
    <col min="5" max="5" width="4.33333333333333" customWidth="1"/>
    <col min="6" max="6" width="4.66666666666667" style="148" customWidth="1"/>
    <col min="7" max="7" width="4.225" customWidth="1"/>
    <col min="8" max="8" width="4.44166666666667" customWidth="1"/>
    <col min="9" max="9" width="4.33333333333333" style="148" customWidth="1"/>
    <col min="10" max="10" width="4.225" customWidth="1"/>
    <col min="11" max="11" width="16" customWidth="1"/>
    <col min="12" max="12" width="28.775" customWidth="1"/>
  </cols>
  <sheetData>
    <row r="1" ht="22.5" spans="1:12">
      <c r="A1" s="55" t="s">
        <v>62</v>
      </c>
      <c r="B1" s="55"/>
      <c r="C1" s="55"/>
      <c r="D1" s="55"/>
      <c r="E1" s="55"/>
      <c r="F1" s="55"/>
      <c r="G1" s="55"/>
      <c r="H1" s="55"/>
      <c r="I1" s="55"/>
      <c r="J1" s="55"/>
      <c r="K1" s="55"/>
      <c r="L1" s="73"/>
    </row>
    <row r="2" spans="1:12">
      <c r="A2" s="6" t="s">
        <v>63</v>
      </c>
      <c r="B2" s="7"/>
      <c r="C2" s="8" t="s">
        <v>64</v>
      </c>
      <c r="D2" s="9" t="s">
        <v>65</v>
      </c>
      <c r="E2" s="9"/>
      <c r="F2" s="9"/>
      <c r="G2" s="31" t="s">
        <v>66</v>
      </c>
      <c r="H2" s="31"/>
      <c r="I2" s="31"/>
      <c r="J2" s="41" t="s">
        <v>67</v>
      </c>
      <c r="K2" s="42" t="s">
        <v>68</v>
      </c>
      <c r="L2" s="73"/>
    </row>
    <row r="3" ht="33" customHeight="1" spans="1:12">
      <c r="A3" s="10"/>
      <c r="B3" s="11"/>
      <c r="C3" s="12"/>
      <c r="D3" s="13" t="s">
        <v>26</v>
      </c>
      <c r="E3" s="13" t="s">
        <v>69</v>
      </c>
      <c r="F3" s="32" t="s">
        <v>32</v>
      </c>
      <c r="G3" s="33" t="s">
        <v>26</v>
      </c>
      <c r="H3" s="33" t="s">
        <v>69</v>
      </c>
      <c r="I3" s="43" t="s">
        <v>32</v>
      </c>
      <c r="J3" s="44"/>
      <c r="K3" s="45"/>
      <c r="L3" s="73"/>
    </row>
    <row r="4" s="3" customFormat="1" spans="1:12">
      <c r="A4" s="166">
        <v>1</v>
      </c>
      <c r="B4" s="167" t="s">
        <v>70</v>
      </c>
      <c r="C4" s="168">
        <v>15</v>
      </c>
      <c r="D4" s="75"/>
      <c r="E4" s="75"/>
      <c r="F4" s="75"/>
      <c r="G4" s="75"/>
      <c r="H4" s="75"/>
      <c r="I4" s="75"/>
      <c r="J4" s="75"/>
      <c r="K4" s="76"/>
      <c r="L4" s="179"/>
    </row>
    <row r="5" s="3" customFormat="1" ht="21" spans="1:12">
      <c r="A5" s="166">
        <v>1.1</v>
      </c>
      <c r="B5" s="152" t="s">
        <v>71</v>
      </c>
      <c r="C5" s="169">
        <v>5</v>
      </c>
      <c r="D5" s="170">
        <f t="shared" ref="D5:D13" si="0">C5*0.5</f>
        <v>2.5</v>
      </c>
      <c r="E5" s="35"/>
      <c r="F5" s="177" t="str">
        <f t="shared" ref="F5:F7" si="1">IF(E5="完全符合",D5*100%,IF(E5="大部分符合",D5*80%,IF(E5="部分符合",D5*50%,IF(E5="不符合",0,IF(E5="不适用",0,"0")))))</f>
        <v>0</v>
      </c>
      <c r="G5" s="170">
        <f t="shared" ref="G5:G7" si="2">C5*0.5</f>
        <v>2.5</v>
      </c>
      <c r="H5" s="35"/>
      <c r="I5" s="177"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 t="shared" ref="J5:J7" si="3">F5+I5</f>
        <v>0</v>
      </c>
      <c r="K5" s="180"/>
      <c r="L5" s="179"/>
    </row>
    <row r="6" s="3" customFormat="1" ht="42" spans="1:12">
      <c r="A6" s="166">
        <v>1.2</v>
      </c>
      <c r="B6" s="152" t="s">
        <v>72</v>
      </c>
      <c r="C6" s="169">
        <v>5</v>
      </c>
      <c r="D6" s="170">
        <f t="shared" si="0"/>
        <v>2.5</v>
      </c>
      <c r="E6" s="35"/>
      <c r="F6" s="177" t="str">
        <f t="shared" si="1"/>
        <v>0</v>
      </c>
      <c r="G6" s="170">
        <f t="shared" si="2"/>
        <v>2.5</v>
      </c>
      <c r="H6" s="35"/>
      <c r="I6" s="177" t="str">
        <f t="shared" ref="I6:I7"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 t="shared" si="3"/>
        <v>0</v>
      </c>
      <c r="K6" s="180"/>
      <c r="L6" s="179"/>
    </row>
    <row r="7" s="3" customFormat="1" ht="21" spans="1:12">
      <c r="A7" s="166">
        <v>1.3</v>
      </c>
      <c r="B7" s="152" t="s">
        <v>73</v>
      </c>
      <c r="C7" s="169">
        <v>5</v>
      </c>
      <c r="D7" s="170">
        <f t="shared" si="0"/>
        <v>2.5</v>
      </c>
      <c r="E7" s="35"/>
      <c r="F7" s="177" t="str">
        <f t="shared" si="1"/>
        <v>0</v>
      </c>
      <c r="G7" s="170">
        <f t="shared" si="2"/>
        <v>2.5</v>
      </c>
      <c r="H7" s="35"/>
      <c r="I7" s="177" t="str">
        <f t="shared" si="4"/>
        <v>0</v>
      </c>
      <c r="J7" s="47">
        <f t="shared" si="3"/>
        <v>0</v>
      </c>
      <c r="K7" s="180"/>
      <c r="L7" s="179"/>
    </row>
    <row r="8" spans="1:12">
      <c r="A8" s="62">
        <v>2</v>
      </c>
      <c r="B8" s="88" t="s">
        <v>74</v>
      </c>
      <c r="C8" s="171">
        <v>15</v>
      </c>
      <c r="D8" s="75"/>
      <c r="E8" s="75"/>
      <c r="F8" s="75"/>
      <c r="G8" s="75"/>
      <c r="H8" s="75"/>
      <c r="I8" s="75"/>
      <c r="J8" s="75"/>
      <c r="K8" s="76"/>
      <c r="L8" s="73"/>
    </row>
    <row r="9" spans="1:12">
      <c r="A9" s="62">
        <v>2.1</v>
      </c>
      <c r="B9" s="35" t="s">
        <v>75</v>
      </c>
      <c r="C9" s="151">
        <v>4</v>
      </c>
      <c r="D9" s="80">
        <f t="shared" si="0"/>
        <v>2</v>
      </c>
      <c r="E9" s="35"/>
      <c r="F9" s="177" t="str">
        <f>IF(E9="完全符合",D9*100%,IF(E9="大部分符合",D9*80%,IF(E9="部分符合",D9*50%,IF(E9="不符合",0,IF(E9="不适用",0,"0")))))</f>
        <v>0</v>
      </c>
      <c r="G9" s="80">
        <f t="shared" ref="G9:G13" si="5">C9*0.5</f>
        <v>2</v>
      </c>
      <c r="H9" s="35"/>
      <c r="I9" s="177" t="str">
        <f t="shared" ref="I9:I13" si="6">IF(AND(E9="部分符合",H9="完全符合"),"遵循有效性评估错误",IF(AND(E9="不符合",H9&lt;&gt;"不符合"),"遵循有效性评估错误",IF(AND(E9="不适用",H9&lt;&gt;"不适用"),"遵循有效性评估错误",IF(H9="完全符合",G9*100%,IF(H9="大部分符合",G9*80%,IF(H9="部分符合",G9*50%,IF(H9="不符合",0,IF(H9="不适用",0,"0"))))))))</f>
        <v>0</v>
      </c>
      <c r="J9" s="47">
        <f>F9+I9</f>
        <v>0</v>
      </c>
      <c r="K9" s="101"/>
      <c r="L9" s="73"/>
    </row>
    <row r="10" spans="1:12">
      <c r="A10" s="62">
        <v>2.2</v>
      </c>
      <c r="B10" s="35" t="s">
        <v>76</v>
      </c>
      <c r="C10" s="151">
        <v>4</v>
      </c>
      <c r="D10" s="80">
        <f t="shared" si="0"/>
        <v>2</v>
      </c>
      <c r="E10" s="35"/>
      <c r="F10" s="177" t="str">
        <f t="shared" ref="F10:F13" si="7">IF(E10="完全符合",D10*100%,IF(E10="大部分符合",D10*80%,IF(E10="部分符合",D10*50%,IF(E10="不符合",0,IF(E10="不适用",0,"0")))))</f>
        <v>0</v>
      </c>
      <c r="G10" s="80">
        <f t="shared" si="5"/>
        <v>2</v>
      </c>
      <c r="H10" s="35"/>
      <c r="I10" s="177" t="str">
        <f t="shared" si="6"/>
        <v>0</v>
      </c>
      <c r="J10" s="47">
        <f t="shared" ref="J10:J13" si="8">F10+I10</f>
        <v>0</v>
      </c>
      <c r="K10" s="101"/>
      <c r="L10" s="73"/>
    </row>
    <row r="11" spans="1:12">
      <c r="A11" s="62">
        <v>2.3</v>
      </c>
      <c r="B11" s="152" t="s">
        <v>77</v>
      </c>
      <c r="C11" s="151">
        <v>4</v>
      </c>
      <c r="D11" s="80">
        <f t="shared" si="0"/>
        <v>2</v>
      </c>
      <c r="E11" s="35"/>
      <c r="F11" s="177" t="str">
        <f t="shared" si="7"/>
        <v>0</v>
      </c>
      <c r="G11" s="80">
        <f t="shared" si="5"/>
        <v>2</v>
      </c>
      <c r="H11" s="35"/>
      <c r="I11" s="177" t="str">
        <f t="shared" si="6"/>
        <v>0</v>
      </c>
      <c r="J11" s="47">
        <f t="shared" si="8"/>
        <v>0</v>
      </c>
      <c r="K11" s="101"/>
      <c r="L11" s="73"/>
    </row>
    <row r="12" spans="1:12">
      <c r="A12" s="62">
        <v>2.4</v>
      </c>
      <c r="B12" s="35" t="s">
        <v>78</v>
      </c>
      <c r="C12" s="151">
        <v>2</v>
      </c>
      <c r="D12" s="80">
        <f t="shared" si="0"/>
        <v>1</v>
      </c>
      <c r="E12" s="35"/>
      <c r="F12" s="177" t="str">
        <f t="shared" si="7"/>
        <v>0</v>
      </c>
      <c r="G12" s="80">
        <f t="shared" si="5"/>
        <v>1</v>
      </c>
      <c r="H12" s="35"/>
      <c r="I12" s="177" t="str">
        <f t="shared" si="6"/>
        <v>0</v>
      </c>
      <c r="J12" s="47">
        <f t="shared" si="8"/>
        <v>0</v>
      </c>
      <c r="K12" s="101"/>
      <c r="L12" s="73"/>
    </row>
    <row r="13" spans="1:12">
      <c r="A13" s="62">
        <v>2.5</v>
      </c>
      <c r="B13" s="79" t="s">
        <v>79</v>
      </c>
      <c r="C13" s="151">
        <v>1</v>
      </c>
      <c r="D13" s="80">
        <f t="shared" si="0"/>
        <v>0.5</v>
      </c>
      <c r="E13" s="35"/>
      <c r="F13" s="177" t="str">
        <f t="shared" si="7"/>
        <v>0</v>
      </c>
      <c r="G13" s="80">
        <f t="shared" si="5"/>
        <v>0.5</v>
      </c>
      <c r="H13" s="35"/>
      <c r="I13" s="177" t="str">
        <f t="shared" si="6"/>
        <v>0</v>
      </c>
      <c r="J13" s="47">
        <f t="shared" si="8"/>
        <v>0</v>
      </c>
      <c r="K13" s="101"/>
      <c r="L13" s="73"/>
    </row>
    <row r="14" ht="21" spans="1:12">
      <c r="A14" s="62"/>
      <c r="B14" s="172" t="s">
        <v>80</v>
      </c>
      <c r="C14" s="64"/>
      <c r="D14" s="65"/>
      <c r="E14" s="65"/>
      <c r="F14" s="65"/>
      <c r="G14" s="65"/>
      <c r="H14" s="65"/>
      <c r="I14" s="65"/>
      <c r="J14" s="65"/>
      <c r="K14" s="72"/>
      <c r="L14" s="73"/>
    </row>
    <row r="15" spans="1:12">
      <c r="A15" s="62">
        <v>3</v>
      </c>
      <c r="B15" s="88" t="s">
        <v>81</v>
      </c>
      <c r="C15" s="171">
        <v>15</v>
      </c>
      <c r="D15" s="75"/>
      <c r="E15" s="75"/>
      <c r="F15" s="75"/>
      <c r="G15" s="75"/>
      <c r="H15" s="75"/>
      <c r="I15" s="75"/>
      <c r="J15" s="75"/>
      <c r="K15" s="76"/>
      <c r="L15" s="73"/>
    </row>
    <row r="16" ht="21" spans="1:12">
      <c r="A16" s="62">
        <v>3.1</v>
      </c>
      <c r="B16" s="35" t="s">
        <v>82</v>
      </c>
      <c r="C16" s="151">
        <v>3</v>
      </c>
      <c r="D16" s="80">
        <f t="shared" ref="D16:D22" si="9">C16*0.5</f>
        <v>1.5</v>
      </c>
      <c r="E16" s="35"/>
      <c r="F16" s="177" t="str">
        <f t="shared" ref="F16" si="10">IF(E16="完全符合",D16*100%,IF(E16="大部分符合",D16*80%,IF(E16="部分符合",D16*50%,IF(E16="不符合",0,IF(E16="不适用",0,"0")))))</f>
        <v>0</v>
      </c>
      <c r="G16" s="80">
        <f t="shared" ref="G16:G22" si="11">C16*0.5</f>
        <v>1.5</v>
      </c>
      <c r="H16" s="35"/>
      <c r="I16" s="177" t="str">
        <f t="shared" ref="I16:I22" si="12">IF(AND(E16="部分符合",H16="完全符合"),"遵循有效性评估错误",IF(AND(E16="不符合",H16&lt;&gt;"不符合"),"遵循有效性评估错误",IF(AND(E16="不适用",H16&lt;&gt;"不适用"),"遵循有效性评估错误",IF(H16="完全符合",G16*100%,IF(H16="大部分符合",G16*80%,IF(H16="部分符合",G16*50%,IF(H16="不符合",0,IF(H16="不适用",0,"0"))))))))</f>
        <v>0</v>
      </c>
      <c r="J16" s="47">
        <f t="shared" ref="J16" si="13">F16+I16</f>
        <v>0</v>
      </c>
      <c r="K16" s="101"/>
      <c r="L16" s="73"/>
    </row>
    <row r="17" spans="1:12">
      <c r="A17" s="62">
        <v>3.2</v>
      </c>
      <c r="B17" s="35" t="s">
        <v>83</v>
      </c>
      <c r="C17" s="151">
        <v>2</v>
      </c>
      <c r="D17" s="80">
        <f t="shared" si="9"/>
        <v>1</v>
      </c>
      <c r="E17" s="35"/>
      <c r="F17" s="177" t="str">
        <f t="shared" ref="F17:F22" si="14">IF(E17="完全符合",D17*100%,IF(E17="大部分符合",D17*80%,IF(E17="部分符合",D17*50%,IF(E17="不符合",0,IF(E17="不适用",0,"0")))))</f>
        <v>0</v>
      </c>
      <c r="G17" s="80">
        <f t="shared" si="11"/>
        <v>1</v>
      </c>
      <c r="H17" s="35"/>
      <c r="I17" s="177" t="str">
        <f t="shared" si="12"/>
        <v>0</v>
      </c>
      <c r="J17" s="47">
        <f t="shared" ref="J17:J22" si="15">F17+I17</f>
        <v>0</v>
      </c>
      <c r="K17" s="101"/>
      <c r="L17" s="73"/>
    </row>
    <row r="18" ht="18" customHeight="1" spans="1:12">
      <c r="A18" s="62">
        <v>3.3</v>
      </c>
      <c r="B18" s="35" t="s">
        <v>84</v>
      </c>
      <c r="C18" s="151">
        <v>2</v>
      </c>
      <c r="D18" s="80">
        <f t="shared" si="9"/>
        <v>1</v>
      </c>
      <c r="E18" s="35"/>
      <c r="F18" s="177" t="str">
        <f t="shared" si="14"/>
        <v>0</v>
      </c>
      <c r="G18" s="80">
        <f t="shared" si="11"/>
        <v>1</v>
      </c>
      <c r="H18" s="35"/>
      <c r="I18" s="177" t="str">
        <f t="shared" si="12"/>
        <v>0</v>
      </c>
      <c r="J18" s="47">
        <f t="shared" si="15"/>
        <v>0</v>
      </c>
      <c r="K18" s="101"/>
      <c r="L18" s="73"/>
    </row>
    <row r="19" spans="1:12">
      <c r="A19" s="62">
        <v>3.4</v>
      </c>
      <c r="B19" s="35" t="s">
        <v>85</v>
      </c>
      <c r="C19" s="151">
        <v>2</v>
      </c>
      <c r="D19" s="80">
        <f t="shared" si="9"/>
        <v>1</v>
      </c>
      <c r="E19" s="35"/>
      <c r="F19" s="177" t="str">
        <f t="shared" si="14"/>
        <v>0</v>
      </c>
      <c r="G19" s="80">
        <f t="shared" si="11"/>
        <v>1</v>
      </c>
      <c r="H19" s="35"/>
      <c r="I19" s="177" t="str">
        <f t="shared" si="12"/>
        <v>0</v>
      </c>
      <c r="J19" s="47">
        <f t="shared" si="15"/>
        <v>0</v>
      </c>
      <c r="K19" s="101"/>
      <c r="L19" s="73"/>
    </row>
    <row r="20" spans="1:12">
      <c r="A20" s="62">
        <v>3.5</v>
      </c>
      <c r="B20" s="35" t="s">
        <v>86</v>
      </c>
      <c r="C20" s="151">
        <v>2</v>
      </c>
      <c r="D20" s="80">
        <f t="shared" si="9"/>
        <v>1</v>
      </c>
      <c r="E20" s="35"/>
      <c r="F20" s="177" t="str">
        <f t="shared" si="14"/>
        <v>0</v>
      </c>
      <c r="G20" s="80">
        <f t="shared" si="11"/>
        <v>1</v>
      </c>
      <c r="H20" s="35"/>
      <c r="I20" s="177" t="str">
        <f t="shared" si="12"/>
        <v>0</v>
      </c>
      <c r="J20" s="47">
        <f t="shared" si="15"/>
        <v>0</v>
      </c>
      <c r="K20" s="101"/>
      <c r="L20" s="73"/>
    </row>
    <row r="21" spans="1:12">
      <c r="A21" s="62">
        <v>3.6</v>
      </c>
      <c r="B21" s="35" t="s">
        <v>87</v>
      </c>
      <c r="C21" s="151">
        <v>2</v>
      </c>
      <c r="D21" s="80">
        <f t="shared" si="9"/>
        <v>1</v>
      </c>
      <c r="E21" s="35"/>
      <c r="F21" s="177" t="str">
        <f t="shared" si="14"/>
        <v>0</v>
      </c>
      <c r="G21" s="80">
        <f t="shared" si="11"/>
        <v>1</v>
      </c>
      <c r="H21" s="35"/>
      <c r="I21" s="177" t="str">
        <f t="shared" si="12"/>
        <v>0</v>
      </c>
      <c r="J21" s="47">
        <f t="shared" si="15"/>
        <v>0</v>
      </c>
      <c r="K21" s="101"/>
      <c r="L21" s="73"/>
    </row>
    <row r="22" spans="1:12">
      <c r="A22" s="62">
        <v>3.7</v>
      </c>
      <c r="B22" s="152" t="s">
        <v>88</v>
      </c>
      <c r="C22" s="151">
        <v>2</v>
      </c>
      <c r="D22" s="80">
        <f t="shared" si="9"/>
        <v>1</v>
      </c>
      <c r="E22" s="35"/>
      <c r="F22" s="177" t="str">
        <f t="shared" si="14"/>
        <v>0</v>
      </c>
      <c r="G22" s="80">
        <f t="shared" si="11"/>
        <v>1</v>
      </c>
      <c r="H22" s="35"/>
      <c r="I22" s="177" t="str">
        <f t="shared" si="12"/>
        <v>0</v>
      </c>
      <c r="J22" s="47">
        <f t="shared" si="15"/>
        <v>0</v>
      </c>
      <c r="K22" s="101"/>
      <c r="L22" s="73"/>
    </row>
    <row r="23" ht="21" spans="1:12">
      <c r="A23" s="62"/>
      <c r="B23" s="156" t="s">
        <v>89</v>
      </c>
      <c r="C23" s="80"/>
      <c r="D23" s="80"/>
      <c r="E23" s="80"/>
      <c r="F23" s="80"/>
      <c r="G23" s="80"/>
      <c r="H23" s="80"/>
      <c r="I23" s="80"/>
      <c r="J23" s="80"/>
      <c r="K23" s="48"/>
      <c r="L23" s="73"/>
    </row>
    <row r="24" ht="21" spans="1:12">
      <c r="A24" s="62"/>
      <c r="B24" s="156" t="s">
        <v>90</v>
      </c>
      <c r="C24" s="80"/>
      <c r="D24" s="80"/>
      <c r="E24" s="80"/>
      <c r="F24" s="80"/>
      <c r="G24" s="80"/>
      <c r="H24" s="80"/>
      <c r="I24" s="80"/>
      <c r="J24" s="80"/>
      <c r="K24" s="48"/>
      <c r="L24" s="73"/>
    </row>
    <row r="25" spans="1:12">
      <c r="A25" s="62">
        <v>4</v>
      </c>
      <c r="B25" s="173" t="s">
        <v>91</v>
      </c>
      <c r="C25" s="171">
        <v>10</v>
      </c>
      <c r="D25" s="75"/>
      <c r="E25" s="75"/>
      <c r="F25" s="75"/>
      <c r="G25" s="75"/>
      <c r="H25" s="75"/>
      <c r="I25" s="75"/>
      <c r="J25" s="75"/>
      <c r="K25" s="76"/>
      <c r="L25" s="73"/>
    </row>
    <row r="26" spans="1:12">
      <c r="A26" s="62">
        <v>4.1</v>
      </c>
      <c r="B26" s="154" t="s">
        <v>92</v>
      </c>
      <c r="C26" s="80">
        <v>2</v>
      </c>
      <c r="D26" s="80">
        <f t="shared" ref="D26:D30" si="16">C26*0.5</f>
        <v>1</v>
      </c>
      <c r="E26" s="35"/>
      <c r="F26" s="177" t="str">
        <f t="shared" ref="F26:F30" si="17">IF(E26="完全符合",D26*100%,IF(E26="大部分符合",D26*80%,IF(E26="部分符合",D26*50%,IF(E26="不符合",0,IF(E26="不适用",0,"0")))))</f>
        <v>0</v>
      </c>
      <c r="G26" s="80">
        <f t="shared" ref="G26:G30" si="18">C26*0.5</f>
        <v>1</v>
      </c>
      <c r="H26" s="35"/>
      <c r="I26" s="177" t="str">
        <f t="shared" ref="I26:I30" si="19">IF(AND(E26="部分符合",H26="完全符合"),"遵循有效性评估错误",IF(AND(E26="不符合",H26&lt;&gt;"不符合"),"遵循有效性评估错误",IF(AND(E26="不适用",H26&lt;&gt;"不适用"),"遵循有效性评估错误",IF(H26="完全符合",G26*100%,IF(H26="大部分符合",G26*80%,IF(H26="部分符合",G26*50%,IF(H26="不符合",0,IF(H26="不适用",0,"0"))))))))</f>
        <v>0</v>
      </c>
      <c r="J26" s="47">
        <f t="shared" ref="J26:J30" si="20">F26+I26</f>
        <v>0</v>
      </c>
      <c r="K26" s="48"/>
      <c r="L26" s="73"/>
    </row>
    <row r="27" spans="1:12">
      <c r="A27" s="62">
        <v>4.2</v>
      </c>
      <c r="B27" s="154" t="s">
        <v>93</v>
      </c>
      <c r="C27" s="80">
        <v>2</v>
      </c>
      <c r="D27" s="80">
        <f t="shared" si="16"/>
        <v>1</v>
      </c>
      <c r="E27" s="35"/>
      <c r="F27" s="177" t="str">
        <f t="shared" si="17"/>
        <v>0</v>
      </c>
      <c r="G27" s="80">
        <f t="shared" si="18"/>
        <v>1</v>
      </c>
      <c r="H27" s="35"/>
      <c r="I27" s="177" t="str">
        <f t="shared" si="19"/>
        <v>0</v>
      </c>
      <c r="J27" s="47">
        <f t="shared" si="20"/>
        <v>0</v>
      </c>
      <c r="K27" s="48"/>
      <c r="L27" s="73"/>
    </row>
    <row r="28" spans="1:12">
      <c r="A28" s="62">
        <v>4.3</v>
      </c>
      <c r="B28" s="154" t="s">
        <v>94</v>
      </c>
      <c r="C28" s="80">
        <v>2</v>
      </c>
      <c r="D28" s="80">
        <f t="shared" si="16"/>
        <v>1</v>
      </c>
      <c r="E28" s="35"/>
      <c r="F28" s="177" t="str">
        <f t="shared" si="17"/>
        <v>0</v>
      </c>
      <c r="G28" s="80">
        <f t="shared" si="18"/>
        <v>1</v>
      </c>
      <c r="H28" s="35"/>
      <c r="I28" s="177" t="str">
        <f t="shared" si="19"/>
        <v>0</v>
      </c>
      <c r="J28" s="47">
        <f t="shared" si="20"/>
        <v>0</v>
      </c>
      <c r="K28" s="48"/>
      <c r="L28" s="73"/>
    </row>
    <row r="29" spans="1:12">
      <c r="A29" s="62">
        <v>4.4</v>
      </c>
      <c r="B29" s="154" t="s">
        <v>95</v>
      </c>
      <c r="C29" s="80">
        <v>2</v>
      </c>
      <c r="D29" s="80">
        <f t="shared" si="16"/>
        <v>1</v>
      </c>
      <c r="E29" s="35"/>
      <c r="F29" s="177" t="str">
        <f t="shared" si="17"/>
        <v>0</v>
      </c>
      <c r="G29" s="80">
        <f t="shared" si="18"/>
        <v>1</v>
      </c>
      <c r="H29" s="35"/>
      <c r="I29" s="177" t="str">
        <f t="shared" si="19"/>
        <v>0</v>
      </c>
      <c r="J29" s="47">
        <f t="shared" si="20"/>
        <v>0</v>
      </c>
      <c r="K29" s="48"/>
      <c r="L29" s="73"/>
    </row>
    <row r="30" spans="1:12">
      <c r="A30" s="62">
        <v>4.5</v>
      </c>
      <c r="B30" s="154" t="s">
        <v>96</v>
      </c>
      <c r="C30" s="80">
        <v>2</v>
      </c>
      <c r="D30" s="80">
        <f t="shared" si="16"/>
        <v>1</v>
      </c>
      <c r="E30" s="35"/>
      <c r="F30" s="177" t="str">
        <f t="shared" si="17"/>
        <v>0</v>
      </c>
      <c r="G30" s="80">
        <f t="shared" si="18"/>
        <v>1</v>
      </c>
      <c r="H30" s="35"/>
      <c r="I30" s="177" t="str">
        <f t="shared" si="19"/>
        <v>0</v>
      </c>
      <c r="J30" s="47">
        <f t="shared" si="20"/>
        <v>0</v>
      </c>
      <c r="K30" s="48"/>
      <c r="L30" s="73"/>
    </row>
    <row r="31" ht="31.5" spans="1:12">
      <c r="A31" s="62"/>
      <c r="B31" s="63" t="s">
        <v>97</v>
      </c>
      <c r="C31" s="64"/>
      <c r="D31" s="65"/>
      <c r="E31" s="70"/>
      <c r="F31" s="65"/>
      <c r="G31" s="65"/>
      <c r="H31" s="70"/>
      <c r="I31" s="65"/>
      <c r="J31" s="65"/>
      <c r="K31" s="72"/>
      <c r="L31" s="73"/>
    </row>
    <row r="32" spans="1:12">
      <c r="A32" s="62">
        <v>5</v>
      </c>
      <c r="B32" s="88" t="s">
        <v>98</v>
      </c>
      <c r="C32" s="171">
        <v>15</v>
      </c>
      <c r="D32" s="75"/>
      <c r="E32" s="75"/>
      <c r="F32" s="75"/>
      <c r="G32" s="75"/>
      <c r="H32" s="75"/>
      <c r="I32" s="75"/>
      <c r="J32" s="75"/>
      <c r="K32" s="76"/>
      <c r="L32" s="73"/>
    </row>
    <row r="33" spans="1:12">
      <c r="A33" s="62">
        <v>5.1</v>
      </c>
      <c r="B33" s="79" t="s">
        <v>99</v>
      </c>
      <c r="C33" s="151">
        <v>2</v>
      </c>
      <c r="D33" s="170">
        <f t="shared" ref="D33:D41" si="21">C33*0.5</f>
        <v>1</v>
      </c>
      <c r="E33" s="35"/>
      <c r="F33" s="177" t="str">
        <f t="shared" ref="F33" si="22">IF(E33="完全符合",D33*100%,IF(E33="大部分符合",D33*80%,IF(E33="部分符合",D33*50%,IF(E33="不符合",0,IF(E33="不适用",0,"0")))))</f>
        <v>0</v>
      </c>
      <c r="G33" s="151">
        <f t="shared" ref="G33:G41" si="23">C33*0.5</f>
        <v>1</v>
      </c>
      <c r="H33" s="35"/>
      <c r="I33" s="177" t="str">
        <f t="shared" ref="I33:I41" si="24">IF(AND(E33="部分符合",H33="完全符合"),"遵循有效性评估错误",IF(AND(E33="不符合",H33&lt;&gt;"不符合"),"遵循有效性评估错误",IF(AND(E33="不适用",H33&lt;&gt;"不适用"),"遵循有效性评估错误",IF(H33="完全符合",G33*100%,IF(H33="大部分符合",G33*80%,IF(H33="部分符合",G33*50%,IF(H33="不符合",0,IF(H33="不适用",0,"0"))))))))</f>
        <v>0</v>
      </c>
      <c r="J33" s="47">
        <f t="shared" ref="J33" si="25">F33+I33</f>
        <v>0</v>
      </c>
      <c r="K33" s="101"/>
      <c r="L33" s="73"/>
    </row>
    <row r="34" ht="32.4" customHeight="1" spans="1:12">
      <c r="A34" s="62">
        <v>5.2</v>
      </c>
      <c r="B34" s="79" t="s">
        <v>100</v>
      </c>
      <c r="C34" s="174">
        <v>2</v>
      </c>
      <c r="D34" s="170">
        <f t="shared" si="21"/>
        <v>1</v>
      </c>
      <c r="E34" s="35"/>
      <c r="F34" s="177" t="str">
        <f t="shared" ref="F34:F41" si="26">IF(E34="完全符合",D34*100%,IF(E34="大部分符合",D34*80%,IF(E34="部分符合",D34*50%,IF(E34="不符合",0,IF(E34="不适用",0,"0")))))</f>
        <v>0</v>
      </c>
      <c r="G34" s="151">
        <f t="shared" si="23"/>
        <v>1</v>
      </c>
      <c r="H34" s="35"/>
      <c r="I34" s="177" t="str">
        <f t="shared" si="24"/>
        <v>0</v>
      </c>
      <c r="J34" s="47">
        <f t="shared" ref="J34:J41" si="27">F34+I34</f>
        <v>0</v>
      </c>
      <c r="K34" s="101"/>
      <c r="L34" s="73"/>
    </row>
    <row r="35" spans="1:12">
      <c r="A35" s="62">
        <v>5.3</v>
      </c>
      <c r="B35" s="35" t="s">
        <v>101</v>
      </c>
      <c r="C35" s="151">
        <v>2</v>
      </c>
      <c r="D35" s="170">
        <f t="shared" si="21"/>
        <v>1</v>
      </c>
      <c r="E35" s="35"/>
      <c r="F35" s="177" t="str">
        <f t="shared" si="26"/>
        <v>0</v>
      </c>
      <c r="G35" s="151">
        <f t="shared" si="23"/>
        <v>1</v>
      </c>
      <c r="H35" s="35"/>
      <c r="I35" s="177" t="str">
        <f t="shared" si="24"/>
        <v>0</v>
      </c>
      <c r="J35" s="47">
        <f t="shared" si="27"/>
        <v>0</v>
      </c>
      <c r="K35" s="101"/>
      <c r="L35" s="73"/>
    </row>
    <row r="36" spans="1:12">
      <c r="A36" s="62">
        <v>5.4</v>
      </c>
      <c r="B36" s="35" t="s">
        <v>102</v>
      </c>
      <c r="C36" s="174">
        <v>1</v>
      </c>
      <c r="D36" s="170">
        <f t="shared" si="21"/>
        <v>0.5</v>
      </c>
      <c r="E36" s="35"/>
      <c r="F36" s="177" t="str">
        <f t="shared" si="26"/>
        <v>0</v>
      </c>
      <c r="G36" s="174">
        <f t="shared" si="23"/>
        <v>0.5</v>
      </c>
      <c r="H36" s="35"/>
      <c r="I36" s="177" t="str">
        <f t="shared" si="24"/>
        <v>0</v>
      </c>
      <c r="J36" s="47">
        <f t="shared" si="27"/>
        <v>0</v>
      </c>
      <c r="K36" s="101"/>
      <c r="L36" s="73"/>
    </row>
    <row r="37" spans="1:12">
      <c r="A37" s="62">
        <v>5.5</v>
      </c>
      <c r="B37" s="35" t="s">
        <v>103</v>
      </c>
      <c r="C37" s="151">
        <v>1</v>
      </c>
      <c r="D37" s="170">
        <f t="shared" si="21"/>
        <v>0.5</v>
      </c>
      <c r="E37" s="35"/>
      <c r="F37" s="177" t="str">
        <f t="shared" si="26"/>
        <v>0</v>
      </c>
      <c r="G37" s="174">
        <f t="shared" si="23"/>
        <v>0.5</v>
      </c>
      <c r="H37" s="35"/>
      <c r="I37" s="177" t="str">
        <f t="shared" si="24"/>
        <v>0</v>
      </c>
      <c r="J37" s="47">
        <f t="shared" si="27"/>
        <v>0</v>
      </c>
      <c r="K37" s="101"/>
      <c r="L37" s="73"/>
    </row>
    <row r="38" spans="1:12">
      <c r="A38" s="62">
        <v>5.6</v>
      </c>
      <c r="B38" s="79" t="s">
        <v>104</v>
      </c>
      <c r="C38" s="174">
        <v>1</v>
      </c>
      <c r="D38" s="170">
        <f t="shared" si="21"/>
        <v>0.5</v>
      </c>
      <c r="E38" s="35"/>
      <c r="F38" s="177" t="str">
        <f t="shared" si="26"/>
        <v>0</v>
      </c>
      <c r="G38" s="174">
        <f t="shared" si="23"/>
        <v>0.5</v>
      </c>
      <c r="H38" s="35"/>
      <c r="I38" s="177" t="str">
        <f t="shared" si="24"/>
        <v>0</v>
      </c>
      <c r="J38" s="47">
        <f t="shared" si="27"/>
        <v>0</v>
      </c>
      <c r="K38" s="101"/>
      <c r="L38" s="73"/>
    </row>
    <row r="39" spans="1:12">
      <c r="A39" s="62" t="s">
        <v>105</v>
      </c>
      <c r="B39" s="35" t="s">
        <v>106</v>
      </c>
      <c r="C39" s="151">
        <v>1</v>
      </c>
      <c r="D39" s="170">
        <f t="shared" si="21"/>
        <v>0.5</v>
      </c>
      <c r="E39" s="35"/>
      <c r="F39" s="177" t="str">
        <f t="shared" si="26"/>
        <v>0</v>
      </c>
      <c r="G39" s="174">
        <f t="shared" si="23"/>
        <v>0.5</v>
      </c>
      <c r="H39" s="35"/>
      <c r="I39" s="177" t="str">
        <f t="shared" si="24"/>
        <v>0</v>
      </c>
      <c r="J39" s="47">
        <f t="shared" si="27"/>
        <v>0</v>
      </c>
      <c r="K39" s="101"/>
      <c r="L39" s="73"/>
    </row>
    <row r="40" ht="97.2" customHeight="1" spans="1:12">
      <c r="A40" s="62" t="s">
        <v>107</v>
      </c>
      <c r="B40" s="152" t="s">
        <v>108</v>
      </c>
      <c r="C40" s="174">
        <v>3</v>
      </c>
      <c r="D40" s="170">
        <f t="shared" si="21"/>
        <v>1.5</v>
      </c>
      <c r="E40" s="35"/>
      <c r="F40" s="177" t="str">
        <f t="shared" si="26"/>
        <v>0</v>
      </c>
      <c r="G40" s="151">
        <f t="shared" si="23"/>
        <v>1.5</v>
      </c>
      <c r="H40" s="35"/>
      <c r="I40" s="177" t="str">
        <f t="shared" si="24"/>
        <v>0</v>
      </c>
      <c r="J40" s="47">
        <f t="shared" si="27"/>
        <v>0</v>
      </c>
      <c r="K40" s="101"/>
      <c r="L40" s="73"/>
    </row>
    <row r="41" ht="21" spans="1:12">
      <c r="A41" s="62" t="s">
        <v>109</v>
      </c>
      <c r="B41" s="152" t="s">
        <v>110</v>
      </c>
      <c r="C41" s="151">
        <v>2</v>
      </c>
      <c r="D41" s="170">
        <f t="shared" si="21"/>
        <v>1</v>
      </c>
      <c r="E41" s="35"/>
      <c r="F41" s="177" t="str">
        <f t="shared" si="26"/>
        <v>0</v>
      </c>
      <c r="G41" s="151">
        <f t="shared" si="23"/>
        <v>1</v>
      </c>
      <c r="H41" s="35"/>
      <c r="I41" s="177" t="str">
        <f t="shared" si="24"/>
        <v>0</v>
      </c>
      <c r="J41" s="47">
        <f t="shared" si="27"/>
        <v>0</v>
      </c>
      <c r="K41" s="101"/>
      <c r="L41" s="73"/>
    </row>
    <row r="42" spans="1:12">
      <c r="A42" s="62" t="s">
        <v>111</v>
      </c>
      <c r="B42" s="88" t="s">
        <v>112</v>
      </c>
      <c r="C42" s="171">
        <v>15</v>
      </c>
      <c r="D42" s="75"/>
      <c r="E42" s="75"/>
      <c r="F42" s="75"/>
      <c r="G42" s="75"/>
      <c r="H42" s="75"/>
      <c r="I42" s="75"/>
      <c r="J42" s="75"/>
      <c r="K42" s="76"/>
      <c r="L42" s="73"/>
    </row>
    <row r="43" ht="31.5" spans="1:12">
      <c r="A43" s="62" t="s">
        <v>113</v>
      </c>
      <c r="B43" s="35" t="s">
        <v>114</v>
      </c>
      <c r="C43" s="151">
        <v>3</v>
      </c>
      <c r="D43" s="80">
        <f t="shared" ref="D43:D50" si="28">C43*0.5</f>
        <v>1.5</v>
      </c>
      <c r="E43" s="96"/>
      <c r="F43" s="177" t="str">
        <f t="shared" ref="F43" si="29">IF(E43="完全符合",D43*100%,IF(E43="大部分符合",D43*80%,IF(E43="部分符合",D43*50%,IF(E43="不符合",0,IF(E43="不适用",0,"0")))))</f>
        <v>0</v>
      </c>
      <c r="G43" s="80">
        <f t="shared" ref="G43:G50" si="30">C43*0.5</f>
        <v>1.5</v>
      </c>
      <c r="H43" s="96"/>
      <c r="I43" s="177" t="str">
        <f t="shared" ref="I43:I50" si="31">IF(AND(E43="部分符合",H43="完全符合"),"遵循有效性评估错误",IF(AND(E43="不符合",H43&lt;&gt;"不符合"),"遵循有效性评估错误",IF(AND(E43="不适用",H43&lt;&gt;"不适用"),"遵循有效性评估错误",IF(H43="完全符合",G43*100%,IF(H43="大部分符合",G43*80%,IF(H43="部分符合",G43*50%,IF(H43="不符合",0,IF(H43="不适用",0,"0"))))))))</f>
        <v>0</v>
      </c>
      <c r="J43" s="47">
        <f>F43+I43</f>
        <v>0</v>
      </c>
      <c r="K43" s="101"/>
      <c r="L43" s="73"/>
    </row>
    <row r="44" ht="57.6" customHeight="1" spans="1:12">
      <c r="A44" s="62" t="s">
        <v>115</v>
      </c>
      <c r="B44" s="35" t="s">
        <v>116</v>
      </c>
      <c r="C44" s="151">
        <v>3</v>
      </c>
      <c r="D44" s="80">
        <f t="shared" si="28"/>
        <v>1.5</v>
      </c>
      <c r="E44" s="96"/>
      <c r="F44" s="177" t="str">
        <f t="shared" ref="F44" si="32">IF(E44="完全符合",D44*100%,IF(E44="大部分符合",D44*80%,IF(E44="部分符合",D44*50%,IF(E44="不符合",0,IF(E44="不适用",0,"0")))))</f>
        <v>0</v>
      </c>
      <c r="G44" s="80">
        <f t="shared" si="30"/>
        <v>1.5</v>
      </c>
      <c r="H44" s="96"/>
      <c r="I44" s="177" t="str">
        <f t="shared" si="31"/>
        <v>0</v>
      </c>
      <c r="J44" s="47">
        <f>F44+I44</f>
        <v>0</v>
      </c>
      <c r="K44" s="101"/>
      <c r="L44" s="73"/>
    </row>
    <row r="45" ht="21" spans="1:12">
      <c r="A45" s="62" t="s">
        <v>117</v>
      </c>
      <c r="B45" s="35" t="s">
        <v>118</v>
      </c>
      <c r="C45" s="151">
        <v>1</v>
      </c>
      <c r="D45" s="80">
        <f t="shared" si="28"/>
        <v>0.5</v>
      </c>
      <c r="E45" s="35"/>
      <c r="F45" s="177" t="str">
        <f t="shared" ref="F45" si="33">IF(E45="完全符合",D45*100%,IF(E45="大部分符合",D45*80%,IF(E45="部分符合",D45*50%,IF(E45="不符合",0,IF(E45="不适用",0,"0")))))</f>
        <v>0</v>
      </c>
      <c r="G45" s="80">
        <f t="shared" si="30"/>
        <v>0.5</v>
      </c>
      <c r="H45" s="96"/>
      <c r="I45" s="177" t="str">
        <f t="shared" si="31"/>
        <v>0</v>
      </c>
      <c r="J45" s="47">
        <f t="shared" ref="J45" si="34">F45+I45</f>
        <v>0</v>
      </c>
      <c r="K45" s="101"/>
      <c r="L45" s="73"/>
    </row>
    <row r="46" ht="21" spans="1:12">
      <c r="A46" s="62" t="s">
        <v>119</v>
      </c>
      <c r="B46" s="79" t="s">
        <v>120</v>
      </c>
      <c r="C46" s="151">
        <v>2</v>
      </c>
      <c r="D46" s="80">
        <f t="shared" si="28"/>
        <v>1</v>
      </c>
      <c r="E46" s="35"/>
      <c r="F46" s="177" t="str">
        <f t="shared" ref="F46:F50" si="35">IF(E46="完全符合",D46*100%,IF(E46="大部分符合",D46*80%,IF(E46="部分符合",D46*50%,IF(E46="不符合",0,IF(E46="不适用",0,"0")))))</f>
        <v>0</v>
      </c>
      <c r="G46" s="80">
        <f t="shared" si="30"/>
        <v>1</v>
      </c>
      <c r="H46" s="96"/>
      <c r="I46" s="177" t="str">
        <f t="shared" si="31"/>
        <v>0</v>
      </c>
      <c r="J46" s="47">
        <f t="shared" ref="J46:J50" si="36">F46+I46</f>
        <v>0</v>
      </c>
      <c r="K46" s="101"/>
      <c r="L46" s="73"/>
    </row>
    <row r="47" ht="21" spans="1:12">
      <c r="A47" s="62" t="s">
        <v>121</v>
      </c>
      <c r="B47" s="35" t="s">
        <v>122</v>
      </c>
      <c r="C47" s="151">
        <v>1</v>
      </c>
      <c r="D47" s="80">
        <f t="shared" si="28"/>
        <v>0.5</v>
      </c>
      <c r="E47" s="35"/>
      <c r="F47" s="177" t="str">
        <f t="shared" si="35"/>
        <v>0</v>
      </c>
      <c r="G47" s="80">
        <f t="shared" si="30"/>
        <v>0.5</v>
      </c>
      <c r="H47" s="96"/>
      <c r="I47" s="177" t="str">
        <f t="shared" si="31"/>
        <v>0</v>
      </c>
      <c r="J47" s="47">
        <f t="shared" si="36"/>
        <v>0</v>
      </c>
      <c r="K47" s="101"/>
      <c r="L47" s="73"/>
    </row>
    <row r="48" ht="33" customHeight="1" spans="1:12">
      <c r="A48" s="62" t="s">
        <v>123</v>
      </c>
      <c r="B48" s="35" t="s">
        <v>124</v>
      </c>
      <c r="C48" s="151">
        <v>1</v>
      </c>
      <c r="D48" s="80">
        <f t="shared" si="28"/>
        <v>0.5</v>
      </c>
      <c r="E48" s="35"/>
      <c r="F48" s="177" t="str">
        <f t="shared" si="35"/>
        <v>0</v>
      </c>
      <c r="G48" s="80">
        <f t="shared" si="30"/>
        <v>0.5</v>
      </c>
      <c r="H48" s="96"/>
      <c r="I48" s="177" t="str">
        <f t="shared" si="31"/>
        <v>0</v>
      </c>
      <c r="J48" s="47">
        <f t="shared" si="36"/>
        <v>0</v>
      </c>
      <c r="K48" s="101"/>
      <c r="L48" s="73"/>
    </row>
    <row r="49" ht="21" spans="1:12">
      <c r="A49" s="62" t="s">
        <v>125</v>
      </c>
      <c r="B49" s="35" t="s">
        <v>126</v>
      </c>
      <c r="C49" s="151">
        <v>3</v>
      </c>
      <c r="D49" s="80">
        <f t="shared" si="28"/>
        <v>1.5</v>
      </c>
      <c r="E49" s="35"/>
      <c r="F49" s="177" t="str">
        <f t="shared" si="35"/>
        <v>0</v>
      </c>
      <c r="G49" s="80">
        <f t="shared" si="30"/>
        <v>1.5</v>
      </c>
      <c r="H49" s="96"/>
      <c r="I49" s="177" t="str">
        <f t="shared" si="31"/>
        <v>0</v>
      </c>
      <c r="J49" s="47">
        <f t="shared" si="36"/>
        <v>0</v>
      </c>
      <c r="K49" s="101"/>
      <c r="L49" s="73"/>
    </row>
    <row r="50" spans="1:12">
      <c r="A50" s="62" t="s">
        <v>127</v>
      </c>
      <c r="B50" s="35" t="s">
        <v>128</v>
      </c>
      <c r="C50" s="151">
        <v>1</v>
      </c>
      <c r="D50" s="80">
        <f t="shared" si="28"/>
        <v>0.5</v>
      </c>
      <c r="E50" s="35"/>
      <c r="F50" s="177" t="str">
        <f t="shared" si="35"/>
        <v>0</v>
      </c>
      <c r="G50" s="80">
        <f t="shared" si="30"/>
        <v>0.5</v>
      </c>
      <c r="H50" s="96"/>
      <c r="I50" s="177" t="str">
        <f t="shared" si="31"/>
        <v>0</v>
      </c>
      <c r="J50" s="47">
        <f t="shared" si="36"/>
        <v>0</v>
      </c>
      <c r="K50" s="101"/>
      <c r="L50" s="73"/>
    </row>
    <row r="51" spans="1:12">
      <c r="A51" s="62" t="s">
        <v>129</v>
      </c>
      <c r="B51" s="175" t="s">
        <v>130</v>
      </c>
      <c r="C51" s="171">
        <v>11</v>
      </c>
      <c r="D51" s="75"/>
      <c r="E51" s="75"/>
      <c r="F51" s="75"/>
      <c r="G51" s="75"/>
      <c r="H51" s="75"/>
      <c r="I51" s="75"/>
      <c r="J51" s="75"/>
      <c r="K51" s="76"/>
      <c r="L51" s="73"/>
    </row>
    <row r="52" ht="21" spans="1:12">
      <c r="A52" s="62" t="s">
        <v>131</v>
      </c>
      <c r="B52" s="35" t="s">
        <v>132</v>
      </c>
      <c r="C52" s="176">
        <v>1</v>
      </c>
      <c r="D52" s="80">
        <f t="shared" ref="D52:D57" si="37">C52*0.5</f>
        <v>0.5</v>
      </c>
      <c r="E52" s="35"/>
      <c r="F52" s="177" t="str">
        <f t="shared" ref="F52" si="38">IF(E52="完全符合",D52*100%,IF(E52="大部分符合",D52*80%,IF(E52="部分符合",D52*50%,IF(E52="不符合",0,IF(E52="不适用",0,"0")))))</f>
        <v>0</v>
      </c>
      <c r="G52" s="96">
        <f t="shared" ref="G52:G57" si="39">C52*0.5</f>
        <v>0.5</v>
      </c>
      <c r="H52" s="35"/>
      <c r="I52" s="177" t="str">
        <f t="shared" ref="I52:I57" si="40">IF(AND(E52="部分符合",H52="完全符合"),"遵循有效性评估错误",IF(AND(E52="不符合",H52&lt;&gt;"不符合"),"遵循有效性评估错误",IF(AND(E52="不适用",H52&lt;&gt;"不适用"),"遵循有效性评估错误",IF(H52="完全符合",G52*100%,IF(H52="大部分符合",G52*80%,IF(H52="部分符合",G52*50%,IF(H52="不符合",0,IF(H52="不适用",0,"0"))))))))</f>
        <v>0</v>
      </c>
      <c r="J52" s="47">
        <f t="shared" ref="J52" si="41">F52+I52</f>
        <v>0</v>
      </c>
      <c r="K52" s="181"/>
      <c r="L52" s="73"/>
    </row>
    <row r="53" ht="21" spans="1:12">
      <c r="A53" s="62" t="s">
        <v>133</v>
      </c>
      <c r="B53" s="35" t="s">
        <v>134</v>
      </c>
      <c r="C53" s="176">
        <v>2</v>
      </c>
      <c r="D53" s="80">
        <f t="shared" si="37"/>
        <v>1</v>
      </c>
      <c r="E53" s="35"/>
      <c r="F53" s="177" t="str">
        <f t="shared" ref="F53:F57" si="42">IF(E53="完全符合",D53*100%,IF(E53="大部分符合",D53*80%,IF(E53="部分符合",D53*50%,IF(E53="不符合",0,IF(E53="不适用",0,"0")))))</f>
        <v>0</v>
      </c>
      <c r="G53" s="80">
        <f t="shared" si="39"/>
        <v>1</v>
      </c>
      <c r="H53" s="35"/>
      <c r="I53" s="177" t="str">
        <f t="shared" si="40"/>
        <v>0</v>
      </c>
      <c r="J53" s="47">
        <f t="shared" ref="J53:J57" si="43">F53+I53</f>
        <v>0</v>
      </c>
      <c r="K53" s="182"/>
      <c r="L53" s="73"/>
    </row>
    <row r="54" ht="21" spans="1:12">
      <c r="A54" s="62" t="s">
        <v>135</v>
      </c>
      <c r="B54" s="35" t="s">
        <v>136</v>
      </c>
      <c r="C54" s="176">
        <v>2</v>
      </c>
      <c r="D54" s="80">
        <f t="shared" si="37"/>
        <v>1</v>
      </c>
      <c r="E54" s="35"/>
      <c r="F54" s="177" t="str">
        <f t="shared" si="42"/>
        <v>0</v>
      </c>
      <c r="G54" s="80">
        <f t="shared" si="39"/>
        <v>1</v>
      </c>
      <c r="H54" s="35"/>
      <c r="I54" s="177" t="str">
        <f t="shared" si="40"/>
        <v>0</v>
      </c>
      <c r="J54" s="47">
        <f t="shared" si="43"/>
        <v>0</v>
      </c>
      <c r="K54" s="182"/>
      <c r="L54" s="73"/>
    </row>
    <row r="55" ht="21" spans="1:12">
      <c r="A55" s="62" t="s">
        <v>137</v>
      </c>
      <c r="B55" s="152" t="s">
        <v>138</v>
      </c>
      <c r="C55" s="176">
        <v>4</v>
      </c>
      <c r="D55" s="80">
        <f t="shared" si="37"/>
        <v>2</v>
      </c>
      <c r="E55" s="35"/>
      <c r="F55" s="177" t="str">
        <f t="shared" si="42"/>
        <v>0</v>
      </c>
      <c r="G55" s="80">
        <f t="shared" si="39"/>
        <v>2</v>
      </c>
      <c r="H55" s="35"/>
      <c r="I55" s="177" t="str">
        <f t="shared" si="40"/>
        <v>0</v>
      </c>
      <c r="J55" s="47">
        <f t="shared" si="43"/>
        <v>0</v>
      </c>
      <c r="K55" s="182"/>
      <c r="L55" s="73"/>
    </row>
    <row r="56" ht="21" spans="1:12">
      <c r="A56" s="62" t="s">
        <v>139</v>
      </c>
      <c r="B56" s="35" t="s">
        <v>140</v>
      </c>
      <c r="C56" s="176">
        <v>1</v>
      </c>
      <c r="D56" s="80">
        <f t="shared" si="37"/>
        <v>0.5</v>
      </c>
      <c r="E56" s="35"/>
      <c r="F56" s="177" t="str">
        <f t="shared" si="42"/>
        <v>0</v>
      </c>
      <c r="G56" s="80">
        <f t="shared" si="39"/>
        <v>0.5</v>
      </c>
      <c r="H56" s="35"/>
      <c r="I56" s="177" t="str">
        <f t="shared" si="40"/>
        <v>0</v>
      </c>
      <c r="J56" s="47">
        <f t="shared" si="43"/>
        <v>0</v>
      </c>
      <c r="K56" s="182"/>
      <c r="L56" s="73"/>
    </row>
    <row r="57" ht="21" spans="1:12">
      <c r="A57" s="62" t="s">
        <v>141</v>
      </c>
      <c r="B57" s="152" t="s">
        <v>142</v>
      </c>
      <c r="C57" s="176">
        <v>1</v>
      </c>
      <c r="D57" s="80">
        <f t="shared" si="37"/>
        <v>0.5</v>
      </c>
      <c r="E57" s="35"/>
      <c r="F57" s="177" t="str">
        <f t="shared" si="42"/>
        <v>0</v>
      </c>
      <c r="G57" s="80">
        <f t="shared" si="39"/>
        <v>0.5</v>
      </c>
      <c r="H57" s="35"/>
      <c r="I57" s="177" t="str">
        <f t="shared" si="40"/>
        <v>0</v>
      </c>
      <c r="J57" s="47">
        <f t="shared" si="43"/>
        <v>0</v>
      </c>
      <c r="K57" s="182"/>
      <c r="L57" s="73"/>
    </row>
    <row r="58" spans="1:12">
      <c r="A58" s="62"/>
      <c r="B58" s="156" t="s">
        <v>143</v>
      </c>
      <c r="C58" s="176"/>
      <c r="D58" s="176"/>
      <c r="E58" s="176"/>
      <c r="F58" s="176"/>
      <c r="G58" s="176"/>
      <c r="H58" s="176"/>
      <c r="I58" s="176"/>
      <c r="J58" s="176"/>
      <c r="K58" s="183"/>
      <c r="L58" s="73"/>
    </row>
    <row r="59" spans="1:12">
      <c r="A59" s="62" t="s">
        <v>144</v>
      </c>
      <c r="B59" s="175" t="s">
        <v>145</v>
      </c>
      <c r="C59" s="171">
        <v>4</v>
      </c>
      <c r="D59" s="75"/>
      <c r="E59" s="75"/>
      <c r="F59" s="75"/>
      <c r="G59" s="75"/>
      <c r="H59" s="75"/>
      <c r="I59" s="75"/>
      <c r="J59" s="75"/>
      <c r="K59" s="76"/>
      <c r="L59" s="73"/>
    </row>
    <row r="60" spans="1:12">
      <c r="A60" s="62" t="s">
        <v>146</v>
      </c>
      <c r="B60" s="35" t="s">
        <v>147</v>
      </c>
      <c r="C60" s="176">
        <v>2</v>
      </c>
      <c r="D60" s="80">
        <f>C60*0.5</f>
        <v>1</v>
      </c>
      <c r="E60" s="35"/>
      <c r="F60" s="177" t="str">
        <f t="shared" ref="F60" si="44">IF(E60="完全符合",D60*100%,IF(E60="大部分符合",D60*80%,IF(E60="部分符合",D60*50%,IF(E60="不符合",0,IF(E60="不适用",0,"0")))))</f>
        <v>0</v>
      </c>
      <c r="G60" s="80">
        <f>C60*0.5</f>
        <v>1</v>
      </c>
      <c r="H60" s="35"/>
      <c r="I60" s="177" t="str">
        <f t="shared" ref="I60:I61" si="45">IF(AND(E60="部分符合",H60="完全符合"),"遵循有效性评估错误",IF(AND(E60="不符合",H60&lt;&gt;"不符合"),"遵循有效性评估错误",IF(AND(E60="不适用",H60&lt;&gt;"不适用"),"遵循有效性评估错误",IF(H60="完全符合",G60*100%,IF(H60="大部分符合",G60*80%,IF(H60="部分符合",G60*50%,IF(H60="不符合",0,IF(H60="不适用",0,"0"))))))))</f>
        <v>0</v>
      </c>
      <c r="J60" s="47">
        <f t="shared" ref="J60" si="46">F60+I60</f>
        <v>0</v>
      </c>
      <c r="K60" s="182"/>
      <c r="L60" s="73"/>
    </row>
    <row r="61" spans="1:12">
      <c r="A61" s="62" t="s">
        <v>148</v>
      </c>
      <c r="B61" s="35" t="s">
        <v>149</v>
      </c>
      <c r="C61" s="176">
        <v>2</v>
      </c>
      <c r="D61" s="80">
        <f>C61*0.5</f>
        <v>1</v>
      </c>
      <c r="E61" s="35"/>
      <c r="F61" s="177" t="str">
        <f t="shared" ref="F61" si="47">IF(E61="完全符合",D61*100%,IF(E61="大部分符合",D61*80%,IF(E61="部分符合",D61*50%,IF(E61="不符合",0,IF(E61="不适用",0,"0")))))</f>
        <v>0</v>
      </c>
      <c r="G61" s="80">
        <f>C61*0.5</f>
        <v>1</v>
      </c>
      <c r="H61" s="35"/>
      <c r="I61" s="177" t="str">
        <f t="shared" si="45"/>
        <v>0</v>
      </c>
      <c r="J61" s="47">
        <f t="shared" ref="J61" si="48">F61+I61</f>
        <v>0</v>
      </c>
      <c r="K61" s="182"/>
      <c r="L61" s="73"/>
    </row>
    <row r="62" spans="1:12">
      <c r="A62" s="24" t="s">
        <v>32</v>
      </c>
      <c r="B62" s="25"/>
      <c r="C62" s="25">
        <v>100</v>
      </c>
      <c r="D62" s="25">
        <v>50</v>
      </c>
      <c r="E62" s="38"/>
      <c r="F62" s="178">
        <f>SUM(F60:F61,F52:F57,F43:F50,F33:F41,F26:F30,F16:F22,F9:F13,F5:F7)</f>
        <v>0</v>
      </c>
      <c r="G62" s="25">
        <v>50</v>
      </c>
      <c r="H62" s="38"/>
      <c r="I62" s="184">
        <f>SUM(I60:I61,I52:I57,I43:I50,I33:I41,I26:I30,I16:I22,I9:I13,I5:I7)</f>
        <v>0</v>
      </c>
      <c r="J62" s="75"/>
      <c r="K62" s="76"/>
      <c r="L62" s="73"/>
    </row>
    <row r="63" spans="1:12">
      <c r="A63" s="24" t="s">
        <v>150</v>
      </c>
      <c r="B63" s="25"/>
      <c r="C63" s="26">
        <f>F62+I62</f>
        <v>0</v>
      </c>
      <c r="D63" s="26"/>
      <c r="E63" s="26"/>
      <c r="F63" s="26"/>
      <c r="G63" s="26"/>
      <c r="H63" s="26"/>
      <c r="I63" s="26"/>
      <c r="J63" s="75"/>
      <c r="K63" s="76"/>
      <c r="L63" s="73"/>
    </row>
    <row r="64" spans="1:12">
      <c r="A64" s="24" t="s">
        <v>151</v>
      </c>
      <c r="B64" s="25"/>
      <c r="C64" s="27">
        <f>SUMIF($E$5:$E$61,"=不适用",$D$5:$D$61)+SUMIF($H$5:$H$61,"=不适用",$G$5:$G$61)</f>
        <v>0</v>
      </c>
      <c r="D64" s="27"/>
      <c r="E64" s="27"/>
      <c r="F64" s="27"/>
      <c r="G64" s="27"/>
      <c r="H64" s="27"/>
      <c r="I64" s="27"/>
      <c r="J64" s="75"/>
      <c r="K64" s="76"/>
      <c r="L64" s="73"/>
    </row>
    <row r="65" ht="14.25" spans="1:12">
      <c r="A65" s="28" t="s">
        <v>152</v>
      </c>
      <c r="B65" s="29"/>
      <c r="C65" s="30">
        <f>ROUND((C63/(100-C64))*100,2)</f>
        <v>0</v>
      </c>
      <c r="D65" s="30"/>
      <c r="E65" s="30"/>
      <c r="F65" s="30"/>
      <c r="G65" s="30"/>
      <c r="H65" s="30"/>
      <c r="I65" s="30"/>
      <c r="J65" s="77"/>
      <c r="K65" s="78"/>
      <c r="L65" s="73"/>
    </row>
  </sheetData>
  <protectedRanges>
    <protectedRange password="CC01" sqref="E9:E13 E16:E22 E33:E41 E52:E57 E60:E61 E43:E50 E5:E7 E26:E30 H5:H7 H9:H13 H16:H22 H26:H30 H33:H41 H43:H50 H52:H57 H60:H61" name="区域1_3"/>
  </protectedRanges>
  <mergeCells count="27">
    <mergeCell ref="A1:K1"/>
    <mergeCell ref="D2:F2"/>
    <mergeCell ref="G2:I2"/>
    <mergeCell ref="D4:K4"/>
    <mergeCell ref="D8:K8"/>
    <mergeCell ref="C14:K14"/>
    <mergeCell ref="D15:K15"/>
    <mergeCell ref="D25:K25"/>
    <mergeCell ref="C31:K31"/>
    <mergeCell ref="D32:K32"/>
    <mergeCell ref="D42:K42"/>
    <mergeCell ref="D51:K51"/>
    <mergeCell ref="C58:K58"/>
    <mergeCell ref="D59:K59"/>
    <mergeCell ref="A62:B62"/>
    <mergeCell ref="A63:B63"/>
    <mergeCell ref="C63:I63"/>
    <mergeCell ref="A64:B64"/>
    <mergeCell ref="C64:I64"/>
    <mergeCell ref="A65:B65"/>
    <mergeCell ref="C65:I65"/>
    <mergeCell ref="C2:C3"/>
    <mergeCell ref="J2:J3"/>
    <mergeCell ref="K2:K3"/>
    <mergeCell ref="J62:K65"/>
    <mergeCell ref="C23:K24"/>
    <mergeCell ref="A2:B3"/>
  </mergeCells>
  <dataValidations count="3">
    <dataValidation type="list" allowBlank="1" showInputMessage="1" showErrorMessage="1" sqref="H5:H7 H9:H13 H16:H22 H26:H30 H33:H41 H43:H50 H52:H57 H60:H61">
      <formula1>INDIRECT($E5)</formula1>
    </dataValidation>
    <dataValidation type="list" allowBlank="1" showInputMessage="1" showErrorMessage="1" promptTitle="完全符合,大部分符合,部分符合,不符合" sqref="E31 H31">
      <formula1>"完全符合,大部分符合,部分符合,不符合,不适用"</formula1>
    </dataValidation>
    <dataValidation type="list" allowBlank="1" showInputMessage="1" showErrorMessage="1" promptTitle="完全符合,大部分符合,部分符合,不符合" sqref="E5:E7 E9:E13 E16:E22 E26:E30 E33:E41 E43:E50 E52:E57 E60:E61">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115" zoomScaleNormal="115" topLeftCell="A22" workbookViewId="0">
      <selection activeCell="I20" sqref="I20"/>
    </sheetView>
  </sheetViews>
  <sheetFormatPr defaultColWidth="9" defaultRowHeight="13.5"/>
  <cols>
    <col min="1" max="1" width="4.10833333333333" style="147" customWidth="1"/>
    <col min="2" max="2" width="65.4416666666667" customWidth="1"/>
    <col min="3" max="3" width="4.89166666666667" style="148" customWidth="1"/>
    <col min="4" max="4" width="4.10833333333333" style="148" customWidth="1"/>
    <col min="5" max="5" width="4.225" customWidth="1"/>
    <col min="6" max="6" width="4.33333333333333" customWidth="1"/>
    <col min="7" max="7" width="4.225" style="148" customWidth="1"/>
    <col min="8" max="9" width="4.225" customWidth="1"/>
    <col min="10" max="10" width="4.44166666666667" customWidth="1"/>
    <col min="11" max="11" width="20.3333333333333" customWidth="1"/>
    <col min="12" max="12" width="41.8916666666667" customWidth="1"/>
  </cols>
  <sheetData>
    <row r="1" ht="22.5" spans="1:12">
      <c r="A1" s="55" t="s">
        <v>153</v>
      </c>
      <c r="B1" s="55"/>
      <c r="C1" s="55"/>
      <c r="D1" s="55"/>
      <c r="E1" s="55"/>
      <c r="F1" s="55"/>
      <c r="G1" s="55"/>
      <c r="H1" s="55"/>
      <c r="I1" s="55"/>
      <c r="J1" s="55"/>
      <c r="K1" s="55"/>
      <c r="L1" s="73"/>
    </row>
    <row r="2" spans="1:12">
      <c r="A2" s="6" t="s">
        <v>63</v>
      </c>
      <c r="B2" s="7"/>
      <c r="C2" s="8" t="s">
        <v>64</v>
      </c>
      <c r="D2" s="9" t="s">
        <v>65</v>
      </c>
      <c r="E2" s="9"/>
      <c r="F2" s="9"/>
      <c r="G2" s="31" t="s">
        <v>66</v>
      </c>
      <c r="H2" s="31"/>
      <c r="I2" s="31"/>
      <c r="J2" s="41" t="s">
        <v>67</v>
      </c>
      <c r="K2" s="42" t="s">
        <v>68</v>
      </c>
      <c r="L2" s="73"/>
    </row>
    <row r="3" ht="32.25" customHeight="1" spans="1:12">
      <c r="A3" s="10"/>
      <c r="B3" s="11"/>
      <c r="C3" s="12"/>
      <c r="D3" s="13" t="s">
        <v>26</v>
      </c>
      <c r="E3" s="13" t="s">
        <v>69</v>
      </c>
      <c r="F3" s="32" t="s">
        <v>32</v>
      </c>
      <c r="G3" s="33" t="s">
        <v>26</v>
      </c>
      <c r="H3" s="33" t="s">
        <v>69</v>
      </c>
      <c r="I3" s="43" t="s">
        <v>32</v>
      </c>
      <c r="J3" s="44"/>
      <c r="K3" s="45"/>
      <c r="L3" s="73"/>
    </row>
    <row r="4" spans="1:12">
      <c r="A4" s="149">
        <v>1</v>
      </c>
      <c r="B4" s="88" t="s">
        <v>154</v>
      </c>
      <c r="C4" s="150">
        <v>30</v>
      </c>
      <c r="D4" s="75"/>
      <c r="E4" s="75"/>
      <c r="F4" s="75"/>
      <c r="G4" s="75"/>
      <c r="H4" s="75"/>
      <c r="I4" s="75"/>
      <c r="J4" s="75"/>
      <c r="K4" s="76"/>
      <c r="L4" s="73"/>
    </row>
    <row r="5" ht="21" spans="1:12">
      <c r="A5" s="149">
        <v>1.1</v>
      </c>
      <c r="B5" s="35" t="s">
        <v>155</v>
      </c>
      <c r="C5" s="151">
        <v>10</v>
      </c>
      <c r="D5" s="80">
        <f t="shared" ref="D5:D8" si="0">C5*0.5</f>
        <v>5</v>
      </c>
      <c r="E5" s="35"/>
      <c r="F5" s="47" t="str">
        <f>IF(E5="完全符合",D5*100%,IF(E5="大部分符合",D5*80%,IF(E5="部分符合",D5*50%,IF(E5="不符合",0,IF(E5="不适用",0,"0")))))</f>
        <v>0</v>
      </c>
      <c r="G5" s="80">
        <f t="shared" ref="G5:G8" si="1">C5*0.5</f>
        <v>5</v>
      </c>
      <c r="H5" s="35"/>
      <c r="I5" s="47"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F5+I5</f>
        <v>0</v>
      </c>
      <c r="K5" s="101"/>
      <c r="L5" s="73"/>
    </row>
    <row r="6" spans="1:12">
      <c r="A6" s="149">
        <v>1.2</v>
      </c>
      <c r="B6" s="35" t="s">
        <v>156</v>
      </c>
      <c r="C6" s="151">
        <v>10</v>
      </c>
      <c r="D6" s="80">
        <f t="shared" si="0"/>
        <v>5</v>
      </c>
      <c r="E6" s="35"/>
      <c r="F6" s="47" t="str">
        <f t="shared" ref="F6:F8" si="2">IF(E6="完全符合",D6*100%,IF(E6="大部分符合",D6*80%,IF(E6="部分符合",D6*50%,IF(E6="不符合",0,IF(E6="不适用",0,"0")))))</f>
        <v>0</v>
      </c>
      <c r="G6" s="80">
        <f t="shared" si="1"/>
        <v>5</v>
      </c>
      <c r="H6" s="35"/>
      <c r="I6" s="47" t="str">
        <f t="shared" ref="I6:I8"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 t="shared" ref="J6:J8" si="4">F6+I6</f>
        <v>0</v>
      </c>
      <c r="K6" s="101"/>
      <c r="L6" s="73"/>
    </row>
    <row r="7" spans="1:12">
      <c r="A7" s="149">
        <v>1.3</v>
      </c>
      <c r="B7" s="35" t="s">
        <v>157</v>
      </c>
      <c r="C7" s="151">
        <v>5</v>
      </c>
      <c r="D7" s="80">
        <f t="shared" si="0"/>
        <v>2.5</v>
      </c>
      <c r="E7" s="35"/>
      <c r="F7" s="47" t="str">
        <f t="shared" si="2"/>
        <v>0</v>
      </c>
      <c r="G7" s="80">
        <f t="shared" si="1"/>
        <v>2.5</v>
      </c>
      <c r="H7" s="35"/>
      <c r="I7" s="47" t="str">
        <f t="shared" si="3"/>
        <v>0</v>
      </c>
      <c r="J7" s="47">
        <f t="shared" si="4"/>
        <v>0</v>
      </c>
      <c r="K7" s="101"/>
      <c r="L7" s="73"/>
    </row>
    <row r="8" spans="1:12">
      <c r="A8" s="149">
        <v>1.4</v>
      </c>
      <c r="B8" s="35" t="s">
        <v>158</v>
      </c>
      <c r="C8" s="151">
        <v>5</v>
      </c>
      <c r="D8" s="80">
        <f t="shared" si="0"/>
        <v>2.5</v>
      </c>
      <c r="E8" s="35"/>
      <c r="F8" s="47" t="str">
        <f t="shared" si="2"/>
        <v>0</v>
      </c>
      <c r="G8" s="80">
        <f t="shared" si="1"/>
        <v>2.5</v>
      </c>
      <c r="H8" s="35"/>
      <c r="I8" s="47" t="str">
        <f t="shared" si="3"/>
        <v>0</v>
      </c>
      <c r="J8" s="47">
        <f t="shared" si="4"/>
        <v>0</v>
      </c>
      <c r="K8" s="101"/>
      <c r="L8" s="73"/>
    </row>
    <row r="9" spans="1:12">
      <c r="A9" s="149">
        <v>2</v>
      </c>
      <c r="B9" s="88" t="s">
        <v>159</v>
      </c>
      <c r="C9" s="150">
        <v>70</v>
      </c>
      <c r="D9" s="51"/>
      <c r="E9" s="51"/>
      <c r="F9" s="51"/>
      <c r="G9" s="51"/>
      <c r="H9" s="51"/>
      <c r="I9" s="51"/>
      <c r="J9" s="51"/>
      <c r="K9" s="52"/>
      <c r="L9" s="73"/>
    </row>
    <row r="10" ht="63" spans="1:12">
      <c r="A10" s="149" t="s">
        <v>160</v>
      </c>
      <c r="B10" s="152" t="s">
        <v>161</v>
      </c>
      <c r="C10" s="151">
        <v>10</v>
      </c>
      <c r="D10" s="80">
        <f t="shared" ref="D10:D20" si="5">C10*0.5</f>
        <v>5</v>
      </c>
      <c r="E10" s="35"/>
      <c r="F10" s="47" t="str">
        <f t="shared" ref="F10" si="6">IF(E10="完全符合",D10*100%,IF(E10="大部分符合",D10*80%,IF(E10="部分符合",D10*50%,IF(E10="不符合",0,IF(E10="不适用",0,"0")))))</f>
        <v>0</v>
      </c>
      <c r="G10" s="80">
        <f t="shared" ref="G10:G20" si="7">C10*0.5</f>
        <v>5</v>
      </c>
      <c r="H10" s="35"/>
      <c r="I10" s="47" t="str">
        <f t="shared" ref="I10:I20" si="8">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47">
        <f t="shared" ref="J10:J20" si="9">F10+I10</f>
        <v>0</v>
      </c>
      <c r="K10" s="101"/>
      <c r="L10" s="73"/>
    </row>
    <row r="11" ht="63" spans="1:12">
      <c r="A11" s="149" t="s">
        <v>162</v>
      </c>
      <c r="B11" s="152" t="s">
        <v>163</v>
      </c>
      <c r="C11" s="151">
        <v>10</v>
      </c>
      <c r="D11" s="80">
        <f t="shared" si="5"/>
        <v>5</v>
      </c>
      <c r="E11" s="35"/>
      <c r="F11" s="47" t="str">
        <f t="shared" ref="F11:F20" si="10">IF(E11="完全符合",D11*100%,IF(E11="大部分符合",D11*80%,IF(E11="部分符合",D11*50%,IF(E11="不符合",0,IF(E11="不适用",0,"0")))))</f>
        <v>0</v>
      </c>
      <c r="G11" s="80">
        <f t="shared" si="7"/>
        <v>5</v>
      </c>
      <c r="H11" s="35"/>
      <c r="I11" s="47" t="str">
        <f t="shared" si="8"/>
        <v>0</v>
      </c>
      <c r="J11" s="47">
        <f t="shared" si="9"/>
        <v>0</v>
      </c>
      <c r="K11" s="101"/>
      <c r="L11" s="73"/>
    </row>
    <row r="12" ht="21" spans="1:12">
      <c r="A12" s="153" t="s">
        <v>164</v>
      </c>
      <c r="B12" s="154" t="s">
        <v>165</v>
      </c>
      <c r="C12" s="151">
        <v>10</v>
      </c>
      <c r="D12" s="80">
        <f t="shared" si="5"/>
        <v>5</v>
      </c>
      <c r="E12" s="35"/>
      <c r="F12" s="47" t="str">
        <f t="shared" si="10"/>
        <v>0</v>
      </c>
      <c r="G12" s="80">
        <f t="shared" si="7"/>
        <v>5</v>
      </c>
      <c r="H12" s="35"/>
      <c r="I12" s="47" t="str">
        <f t="shared" si="8"/>
        <v>0</v>
      </c>
      <c r="J12" s="47">
        <f t="shared" si="9"/>
        <v>0</v>
      </c>
      <c r="K12" s="101"/>
      <c r="L12" s="73"/>
    </row>
    <row r="13" ht="21" spans="1:12">
      <c r="A13" s="153" t="s">
        <v>166</v>
      </c>
      <c r="B13" s="152" t="s">
        <v>167</v>
      </c>
      <c r="C13" s="151">
        <v>5</v>
      </c>
      <c r="D13" s="80">
        <f t="shared" si="5"/>
        <v>2.5</v>
      </c>
      <c r="E13" s="35"/>
      <c r="F13" s="47" t="str">
        <f t="shared" si="10"/>
        <v>0</v>
      </c>
      <c r="G13" s="80">
        <f t="shared" si="7"/>
        <v>2.5</v>
      </c>
      <c r="H13" s="35"/>
      <c r="I13" s="47" t="str">
        <f t="shared" si="8"/>
        <v>0</v>
      </c>
      <c r="J13" s="47">
        <f t="shared" si="9"/>
        <v>0</v>
      </c>
      <c r="K13" s="101"/>
      <c r="L13" s="73"/>
    </row>
    <row r="14" spans="1:12">
      <c r="A14" s="153" t="s">
        <v>168</v>
      </c>
      <c r="B14" s="154" t="s">
        <v>169</v>
      </c>
      <c r="C14" s="151">
        <v>2</v>
      </c>
      <c r="D14" s="80">
        <f t="shared" si="5"/>
        <v>1</v>
      </c>
      <c r="E14" s="35"/>
      <c r="F14" s="47" t="str">
        <f t="shared" si="10"/>
        <v>0</v>
      </c>
      <c r="G14" s="80">
        <f t="shared" si="7"/>
        <v>1</v>
      </c>
      <c r="H14" s="35"/>
      <c r="I14" s="47" t="str">
        <f t="shared" si="8"/>
        <v>0</v>
      </c>
      <c r="J14" s="47">
        <f t="shared" si="9"/>
        <v>0</v>
      </c>
      <c r="K14" s="101"/>
      <c r="L14" s="73"/>
    </row>
    <row r="15" spans="1:12">
      <c r="A15" s="153" t="s">
        <v>170</v>
      </c>
      <c r="B15" s="154" t="s">
        <v>171</v>
      </c>
      <c r="C15" s="151">
        <v>2</v>
      </c>
      <c r="D15" s="80">
        <f t="shared" si="5"/>
        <v>1</v>
      </c>
      <c r="E15" s="35"/>
      <c r="F15" s="47" t="str">
        <f t="shared" si="10"/>
        <v>0</v>
      </c>
      <c r="G15" s="80">
        <f t="shared" si="7"/>
        <v>1</v>
      </c>
      <c r="H15" s="35"/>
      <c r="I15" s="47" t="str">
        <f t="shared" si="8"/>
        <v>0</v>
      </c>
      <c r="J15" s="47">
        <f t="shared" ref="J15:J19" si="11">F15+I15</f>
        <v>0</v>
      </c>
      <c r="K15" s="101"/>
      <c r="L15" s="73"/>
    </row>
    <row r="16" ht="21" spans="1:12">
      <c r="A16" s="153" t="s">
        <v>172</v>
      </c>
      <c r="B16" s="154" t="s">
        <v>173</v>
      </c>
      <c r="C16" s="151">
        <v>3</v>
      </c>
      <c r="D16" s="80">
        <f t="shared" si="5"/>
        <v>1.5</v>
      </c>
      <c r="E16" s="35"/>
      <c r="F16" s="47" t="str">
        <f t="shared" si="10"/>
        <v>0</v>
      </c>
      <c r="G16" s="80">
        <f t="shared" si="7"/>
        <v>1.5</v>
      </c>
      <c r="H16" s="35"/>
      <c r="I16" s="47" t="str">
        <f t="shared" si="8"/>
        <v>0</v>
      </c>
      <c r="J16" s="47">
        <f t="shared" si="11"/>
        <v>0</v>
      </c>
      <c r="K16" s="101"/>
      <c r="L16" s="73"/>
    </row>
    <row r="17" ht="21" spans="1:12">
      <c r="A17" s="153" t="s">
        <v>174</v>
      </c>
      <c r="B17" s="154" t="s">
        <v>175</v>
      </c>
      <c r="C17" s="151">
        <v>2</v>
      </c>
      <c r="D17" s="80">
        <f t="shared" si="5"/>
        <v>1</v>
      </c>
      <c r="E17" s="35"/>
      <c r="F17" s="47" t="str">
        <f t="shared" si="10"/>
        <v>0</v>
      </c>
      <c r="G17" s="80">
        <f t="shared" si="7"/>
        <v>1</v>
      </c>
      <c r="H17" s="35"/>
      <c r="I17" s="47" t="str">
        <f t="shared" si="8"/>
        <v>0</v>
      </c>
      <c r="J17" s="47">
        <f t="shared" si="11"/>
        <v>0</v>
      </c>
      <c r="K17" s="101"/>
      <c r="L17" s="73"/>
    </row>
    <row r="18" ht="28.8" customHeight="1" spans="1:12">
      <c r="A18" s="153" t="s">
        <v>176</v>
      </c>
      <c r="B18" s="154" t="s">
        <v>177</v>
      </c>
      <c r="C18" s="151">
        <v>3</v>
      </c>
      <c r="D18" s="80">
        <f t="shared" si="5"/>
        <v>1.5</v>
      </c>
      <c r="E18" s="35"/>
      <c r="F18" s="47" t="str">
        <f t="shared" si="10"/>
        <v>0</v>
      </c>
      <c r="G18" s="80">
        <f t="shared" si="7"/>
        <v>1.5</v>
      </c>
      <c r="H18" s="35"/>
      <c r="I18" s="47" t="str">
        <f t="shared" si="8"/>
        <v>0</v>
      </c>
      <c r="J18" s="47">
        <f t="shared" si="11"/>
        <v>0</v>
      </c>
      <c r="K18" s="101"/>
      <c r="L18" s="73"/>
    </row>
    <row r="19" ht="21" spans="1:12">
      <c r="A19" s="153" t="s">
        <v>178</v>
      </c>
      <c r="B19" s="154" t="s">
        <v>179</v>
      </c>
      <c r="C19" s="151">
        <v>3</v>
      </c>
      <c r="D19" s="80">
        <f t="shared" si="5"/>
        <v>1.5</v>
      </c>
      <c r="E19" s="35"/>
      <c r="F19" s="47" t="str">
        <f t="shared" si="10"/>
        <v>0</v>
      </c>
      <c r="G19" s="80">
        <f t="shared" si="7"/>
        <v>1.5</v>
      </c>
      <c r="H19" s="35"/>
      <c r="I19" s="47" t="str">
        <f t="shared" si="8"/>
        <v>0</v>
      </c>
      <c r="J19" s="47">
        <f t="shared" si="11"/>
        <v>0</v>
      </c>
      <c r="K19" s="101"/>
      <c r="L19" s="73"/>
    </row>
    <row r="20" ht="123.75" customHeight="1" spans="1:12">
      <c r="A20" s="155" t="s">
        <v>180</v>
      </c>
      <c r="B20" s="152" t="s">
        <v>181</v>
      </c>
      <c r="C20" s="151">
        <v>8</v>
      </c>
      <c r="D20" s="80">
        <f t="shared" si="5"/>
        <v>4</v>
      </c>
      <c r="E20" s="35"/>
      <c r="F20" s="47" t="str">
        <f t="shared" si="10"/>
        <v>0</v>
      </c>
      <c r="G20" s="80">
        <f t="shared" si="7"/>
        <v>4</v>
      </c>
      <c r="H20" s="35"/>
      <c r="I20" s="47" t="str">
        <f t="shared" si="8"/>
        <v>0</v>
      </c>
      <c r="J20" s="47">
        <f t="shared" si="9"/>
        <v>0</v>
      </c>
      <c r="K20" s="101"/>
      <c r="L20" s="73"/>
    </row>
    <row r="21" ht="24.6" customHeight="1" spans="1:12">
      <c r="A21" s="149"/>
      <c r="B21" s="156" t="s">
        <v>182</v>
      </c>
      <c r="C21" s="157"/>
      <c r="D21" s="158"/>
      <c r="E21" s="162"/>
      <c r="F21" s="158"/>
      <c r="G21" s="158"/>
      <c r="H21" s="162"/>
      <c r="I21" s="158"/>
      <c r="J21" s="158"/>
      <c r="K21" s="165"/>
      <c r="L21" s="73"/>
    </row>
    <row r="22" ht="21" spans="1:12">
      <c r="A22" s="149" t="s">
        <v>183</v>
      </c>
      <c r="B22" s="152" t="s">
        <v>184</v>
      </c>
      <c r="C22" s="151">
        <v>3</v>
      </c>
      <c r="D22" s="80">
        <f t="shared" ref="D22:D25" si="12">C22*0.5</f>
        <v>1.5</v>
      </c>
      <c r="E22" s="35"/>
      <c r="F22" s="47" t="str">
        <f>IF(E22="完全符合",D22*100%,IF(E22="大部分符合",D22*80%,IF(E22="部分符合",D22*50%,IF(E22="不符合",0,IF(E22="不适用",0,"0")))))</f>
        <v>0</v>
      </c>
      <c r="G22" s="80">
        <f t="shared" ref="G22:G25" si="13">C22*0.5</f>
        <v>1.5</v>
      </c>
      <c r="H22" s="35"/>
      <c r="I22" s="47" t="str">
        <f t="shared" ref="I22:I25" si="14">IF(AND(E22="部分符合",H22="完全符合"),"遵循有效性评估错误",IF(AND(E22="不符合",H22&lt;&gt;"不符合"),"遵循有效性评估错误",IF(AND(E22="不适用",H22&lt;&gt;"不适用"),"遵循有效性评估错误",IF(H22="完全符合",G22*100%,IF(H22="大部分符合",G22*80%,IF(H22="部分符合",G22*50%,IF(H22="不符合",0,IF(H22="不适用",0,"0"))))))))</f>
        <v>0</v>
      </c>
      <c r="J22" s="47">
        <f>F22+I22</f>
        <v>0</v>
      </c>
      <c r="K22" s="101"/>
      <c r="L22" s="73"/>
    </row>
    <row r="23" ht="27.6" customHeight="1" spans="1:12">
      <c r="A23" s="149" t="s">
        <v>185</v>
      </c>
      <c r="B23" s="152" t="s">
        <v>186</v>
      </c>
      <c r="C23" s="151">
        <v>2</v>
      </c>
      <c r="D23" s="80">
        <f t="shared" si="12"/>
        <v>1</v>
      </c>
      <c r="E23" s="35"/>
      <c r="F23" s="47" t="str">
        <f>IF(E23="完全符合",D23*100%,IF(E23="大部分符合",D23*80%,IF(E23="部分符合",D23*50%,IF(E23="不符合",0,IF(E23="不适用",0,"0")))))</f>
        <v>0</v>
      </c>
      <c r="G23" s="80">
        <f t="shared" si="13"/>
        <v>1</v>
      </c>
      <c r="H23" s="35"/>
      <c r="I23" s="47" t="str">
        <f t="shared" si="14"/>
        <v>0</v>
      </c>
      <c r="J23" s="47">
        <f>F23+I23</f>
        <v>0</v>
      </c>
      <c r="K23" s="101"/>
      <c r="L23" s="73"/>
    </row>
    <row r="24" ht="21" spans="1:12">
      <c r="A24" s="159" t="s">
        <v>187</v>
      </c>
      <c r="B24" s="152" t="s">
        <v>188</v>
      </c>
      <c r="C24" s="160">
        <v>2</v>
      </c>
      <c r="D24" s="161">
        <f t="shared" si="12"/>
        <v>1</v>
      </c>
      <c r="E24" s="163"/>
      <c r="F24" s="164" t="str">
        <f t="shared" ref="F24" si="15">IF(E24="完全符合",D24*100%,IF(E24="大部分符合",D24*80%,IF(E24="部分符合",D24*50%,IF(E24="不符合",0,IF(E24="不适用",0,"0")))))</f>
        <v>0</v>
      </c>
      <c r="G24" s="161">
        <f t="shared" si="13"/>
        <v>1</v>
      </c>
      <c r="H24" s="35"/>
      <c r="I24" s="47" t="str">
        <f t="shared" si="14"/>
        <v>0</v>
      </c>
      <c r="J24" s="164">
        <f>F24+I24</f>
        <v>0</v>
      </c>
      <c r="K24" s="101"/>
      <c r="L24" s="73"/>
    </row>
    <row r="25" ht="42" spans="1:12">
      <c r="A25" s="149" t="s">
        <v>189</v>
      </c>
      <c r="B25" s="152" t="s">
        <v>190</v>
      </c>
      <c r="C25" s="151">
        <v>5</v>
      </c>
      <c r="D25" s="80">
        <f t="shared" si="12"/>
        <v>2.5</v>
      </c>
      <c r="E25" s="35"/>
      <c r="F25" s="47" t="str">
        <f t="shared" ref="F25" si="16">IF(E25="完全符合",D25*100%,IF(E25="大部分符合",D25*80%,IF(E25="部分符合",D25*50%,IF(E25="不符合",0,IF(E25="不适用",0,"0")))))</f>
        <v>0</v>
      </c>
      <c r="G25" s="80">
        <f t="shared" si="13"/>
        <v>2.5</v>
      </c>
      <c r="H25" s="35"/>
      <c r="I25" s="47" t="str">
        <f t="shared" si="14"/>
        <v>0</v>
      </c>
      <c r="J25" s="47">
        <f t="shared" ref="J25" si="17">F25+I25</f>
        <v>0</v>
      </c>
      <c r="K25" s="101"/>
      <c r="L25" s="73"/>
    </row>
    <row r="26" spans="1:12">
      <c r="A26" s="24" t="s">
        <v>32</v>
      </c>
      <c r="B26" s="25"/>
      <c r="C26" s="25">
        <v>100</v>
      </c>
      <c r="D26" s="25">
        <v>50</v>
      </c>
      <c r="E26" s="38"/>
      <c r="F26" s="39">
        <f>SUM(F22:F25,F10:F20,F5:F8)</f>
        <v>0</v>
      </c>
      <c r="G26" s="25">
        <v>50</v>
      </c>
      <c r="H26" s="38"/>
      <c r="I26" s="50">
        <f>SUM(I22:I25,I10:I20,I5:I8)</f>
        <v>0</v>
      </c>
      <c r="J26" s="75"/>
      <c r="K26" s="76"/>
      <c r="L26" s="73"/>
    </row>
    <row r="27" spans="1:12">
      <c r="A27" s="24" t="s">
        <v>150</v>
      </c>
      <c r="B27" s="25"/>
      <c r="C27" s="26">
        <f>F26+I26</f>
        <v>0</v>
      </c>
      <c r="D27" s="26"/>
      <c r="E27" s="26"/>
      <c r="F27" s="26"/>
      <c r="G27" s="26"/>
      <c r="H27" s="26"/>
      <c r="I27" s="26"/>
      <c r="J27" s="75"/>
      <c r="K27" s="76"/>
      <c r="L27" s="73"/>
    </row>
    <row r="28" spans="1:12">
      <c r="A28" s="24" t="s">
        <v>151</v>
      </c>
      <c r="B28" s="25"/>
      <c r="C28" s="27">
        <f>SUMIF($E$5:$E$25,"=不适用",$D$5:$D$25)+SUMIF($H$5:$H$25,"=不适用",$G$5:$G$25)</f>
        <v>0</v>
      </c>
      <c r="D28" s="27"/>
      <c r="E28" s="27"/>
      <c r="F28" s="27"/>
      <c r="G28" s="27"/>
      <c r="H28" s="27"/>
      <c r="I28" s="27"/>
      <c r="J28" s="75"/>
      <c r="K28" s="76"/>
      <c r="L28" s="73"/>
    </row>
    <row r="29" ht="14.25" spans="1:12">
      <c r="A29" s="28" t="s">
        <v>152</v>
      </c>
      <c r="B29" s="29"/>
      <c r="C29" s="30">
        <f>ROUND((C27/(100-C28))*100,2)</f>
        <v>0</v>
      </c>
      <c r="D29" s="30"/>
      <c r="E29" s="30"/>
      <c r="F29" s="30"/>
      <c r="G29" s="30"/>
      <c r="H29" s="30"/>
      <c r="I29" s="30"/>
      <c r="J29" s="77"/>
      <c r="K29" s="78"/>
      <c r="L29" s="73"/>
    </row>
  </sheetData>
  <protectedRanges>
    <protectedRange password="CC01" sqref="E5:E8 E10:E25" name="区域1_3"/>
    <protectedRange password="CC01" sqref="H5:H8 H10:H25" name="区域1_3_1"/>
  </protectedRanges>
  <mergeCells count="18">
    <mergeCell ref="A1:K1"/>
    <mergeCell ref="D2:F2"/>
    <mergeCell ref="G2:I2"/>
    <mergeCell ref="D4:K4"/>
    <mergeCell ref="D9:K9"/>
    <mergeCell ref="C21:K21"/>
    <mergeCell ref="A26:B26"/>
    <mergeCell ref="A27:B27"/>
    <mergeCell ref="C27:I27"/>
    <mergeCell ref="A28:B28"/>
    <mergeCell ref="C28:I28"/>
    <mergeCell ref="A29:B29"/>
    <mergeCell ref="C29:I29"/>
    <mergeCell ref="C2:C3"/>
    <mergeCell ref="J2:J3"/>
    <mergeCell ref="K2:K3"/>
    <mergeCell ref="J26:K29"/>
    <mergeCell ref="A2:B3"/>
  </mergeCells>
  <dataValidations count="3">
    <dataValidation type="list" allowBlank="1" showInputMessage="1" showErrorMessage="1" sqref="H5:H8 H10:H20 H22:H25">
      <formula1>INDIRECT($E5)</formula1>
    </dataValidation>
    <dataValidation type="list" allowBlank="1" showInputMessage="1" showErrorMessage="1" promptTitle="完全符合,大部分符合,部分符合,不符合" sqref="E21 H21">
      <formula1>"完全符合,大部分符合,部分符合,不符合,不适用"</formula1>
    </dataValidation>
    <dataValidation type="list" allowBlank="1" showInputMessage="1" showErrorMessage="1" promptTitle="完全符合,大部分符合,部分符合,不符合" sqref="E5:E8 E10:E20 E22:E25">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D24" sqref="D24"/>
    </sheetView>
  </sheetViews>
  <sheetFormatPr defaultColWidth="9" defaultRowHeight="13.5"/>
  <cols>
    <col min="1" max="1" width="6.225" customWidth="1"/>
    <col min="2" max="2" width="42.225" customWidth="1"/>
    <col min="3" max="3" width="6" customWidth="1"/>
  </cols>
  <sheetData>
    <row r="1" ht="22.5" spans="1:11">
      <c r="A1" s="103" t="s">
        <v>191</v>
      </c>
      <c r="B1" s="103"/>
      <c r="C1" s="103"/>
      <c r="D1" s="103"/>
      <c r="E1" s="103"/>
      <c r="F1" s="103"/>
      <c r="G1" s="103"/>
      <c r="H1" s="103"/>
      <c r="I1" s="103"/>
      <c r="J1" s="103"/>
      <c r="K1" s="103"/>
    </row>
    <row r="2" spans="1:11">
      <c r="A2" s="104" t="s">
        <v>63</v>
      </c>
      <c r="B2" s="105"/>
      <c r="C2" s="106" t="s">
        <v>64</v>
      </c>
      <c r="D2" s="107" t="s">
        <v>65</v>
      </c>
      <c r="E2" s="107"/>
      <c r="F2" s="107"/>
      <c r="G2" s="124" t="s">
        <v>66</v>
      </c>
      <c r="H2" s="124"/>
      <c r="I2" s="124"/>
      <c r="J2" s="132" t="s">
        <v>192</v>
      </c>
      <c r="K2" s="133" t="s">
        <v>68</v>
      </c>
    </row>
    <row r="3" spans="1:11">
      <c r="A3" s="108"/>
      <c r="B3" s="109"/>
      <c r="C3" s="110"/>
      <c r="D3" s="111" t="s">
        <v>26</v>
      </c>
      <c r="E3" s="111" t="s">
        <v>69</v>
      </c>
      <c r="F3" s="125" t="s">
        <v>32</v>
      </c>
      <c r="G3" s="126" t="s">
        <v>26</v>
      </c>
      <c r="H3" s="126" t="s">
        <v>69</v>
      </c>
      <c r="I3" s="134" t="s">
        <v>32</v>
      </c>
      <c r="J3" s="135"/>
      <c r="K3" s="136"/>
    </row>
    <row r="4" spans="1:11">
      <c r="A4" s="108"/>
      <c r="B4" s="109"/>
      <c r="C4" s="110"/>
      <c r="D4" s="112"/>
      <c r="E4" s="112"/>
      <c r="F4" s="125"/>
      <c r="G4" s="127"/>
      <c r="H4" s="127"/>
      <c r="I4" s="134"/>
      <c r="J4" s="137"/>
      <c r="K4" s="136"/>
    </row>
    <row r="5" ht="31.5" spans="1:11">
      <c r="A5" s="113">
        <v>1</v>
      </c>
      <c r="B5" s="114" t="s">
        <v>193</v>
      </c>
      <c r="C5" s="115">
        <v>10</v>
      </c>
      <c r="D5" s="115">
        <f t="shared" ref="D5:D16" si="0">C5*0.5</f>
        <v>5</v>
      </c>
      <c r="E5" s="35"/>
      <c r="F5" s="128" t="str">
        <f>IF(E5="完全符合",D5*100%,IF(E5="大部分符合",D5*80%,IF(E5="部分符合",D5*50%,IF(E5="不符合",0,IF(E5="不适用",0,"0")))))</f>
        <v>0</v>
      </c>
      <c r="G5" s="115">
        <f t="shared" ref="G5:G16" si="1">C5*0.5</f>
        <v>5</v>
      </c>
      <c r="H5" s="129"/>
      <c r="I5" s="128"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128">
        <f>F5+I5</f>
        <v>0</v>
      </c>
      <c r="K5" s="138"/>
    </row>
    <row r="6" ht="52.5" spans="1:11">
      <c r="A6" s="113">
        <v>2</v>
      </c>
      <c r="B6" s="114" t="s">
        <v>194</v>
      </c>
      <c r="C6" s="115">
        <v>10</v>
      </c>
      <c r="D6" s="115">
        <f t="shared" si="0"/>
        <v>5</v>
      </c>
      <c r="E6" s="129"/>
      <c r="F6" s="128" t="str">
        <f t="shared" ref="F6:F16" si="2">IF(E6="完全符合",D6*100%,IF(E6="大部分符合",D6*80%,IF(E6="部分符合",D6*50%,IF(E6="不符合",0,IF(E6="不适用",0,"0")))))</f>
        <v>0</v>
      </c>
      <c r="G6" s="115">
        <f t="shared" si="1"/>
        <v>5</v>
      </c>
      <c r="H6" s="129"/>
      <c r="I6" s="128" t="str">
        <f t="shared" ref="I6:I16"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128">
        <f t="shared" ref="J6:J16" si="4">F6+I6</f>
        <v>0</v>
      </c>
      <c r="K6" s="138"/>
    </row>
    <row r="7" spans="1:11">
      <c r="A7" s="113">
        <v>3</v>
      </c>
      <c r="B7" s="114" t="s">
        <v>195</v>
      </c>
      <c r="C7" s="115">
        <v>7</v>
      </c>
      <c r="D7" s="115">
        <f t="shared" si="0"/>
        <v>3.5</v>
      </c>
      <c r="E7" s="129"/>
      <c r="F7" s="128" t="str">
        <f t="shared" si="2"/>
        <v>0</v>
      </c>
      <c r="G7" s="115">
        <f t="shared" si="1"/>
        <v>3.5</v>
      </c>
      <c r="H7" s="129"/>
      <c r="I7" s="128" t="str">
        <f t="shared" si="3"/>
        <v>0</v>
      </c>
      <c r="J7" s="128">
        <f t="shared" si="4"/>
        <v>0</v>
      </c>
      <c r="K7" s="139"/>
    </row>
    <row r="8" spans="1:11">
      <c r="A8" s="113">
        <v>4</v>
      </c>
      <c r="B8" s="114" t="s">
        <v>196</v>
      </c>
      <c r="C8" s="115">
        <v>5</v>
      </c>
      <c r="D8" s="115">
        <f t="shared" si="0"/>
        <v>2.5</v>
      </c>
      <c r="E8" s="129"/>
      <c r="F8" s="128" t="str">
        <f t="shared" si="2"/>
        <v>0</v>
      </c>
      <c r="G8" s="115">
        <f t="shared" si="1"/>
        <v>2.5</v>
      </c>
      <c r="H8" s="129"/>
      <c r="I8" s="128" t="str">
        <f t="shared" si="3"/>
        <v>0</v>
      </c>
      <c r="J8" s="128">
        <f t="shared" si="4"/>
        <v>0</v>
      </c>
      <c r="K8" s="139"/>
    </row>
    <row r="9" ht="210" spans="1:11">
      <c r="A9" s="113">
        <v>5</v>
      </c>
      <c r="B9" s="114" t="s">
        <v>197</v>
      </c>
      <c r="C9" s="115">
        <v>10</v>
      </c>
      <c r="D9" s="115">
        <f t="shared" si="0"/>
        <v>5</v>
      </c>
      <c r="E9" s="129"/>
      <c r="F9" s="128" t="str">
        <f t="shared" si="2"/>
        <v>0</v>
      </c>
      <c r="G9" s="115">
        <f t="shared" si="1"/>
        <v>5</v>
      </c>
      <c r="H9" s="129"/>
      <c r="I9" s="128" t="str">
        <f t="shared" si="3"/>
        <v>0</v>
      </c>
      <c r="J9" s="128">
        <f t="shared" si="4"/>
        <v>0</v>
      </c>
      <c r="K9" s="140"/>
    </row>
    <row r="10" ht="21" spans="1:11">
      <c r="A10" s="113">
        <v>6</v>
      </c>
      <c r="B10" s="114" t="s">
        <v>198</v>
      </c>
      <c r="C10" s="115">
        <v>10</v>
      </c>
      <c r="D10" s="115">
        <f t="shared" si="0"/>
        <v>5</v>
      </c>
      <c r="E10" s="129"/>
      <c r="F10" s="128" t="str">
        <f t="shared" si="2"/>
        <v>0</v>
      </c>
      <c r="G10" s="115">
        <f t="shared" si="1"/>
        <v>5</v>
      </c>
      <c r="H10" s="129"/>
      <c r="I10" s="128" t="str">
        <f t="shared" si="3"/>
        <v>0</v>
      </c>
      <c r="J10" s="128">
        <f t="shared" si="4"/>
        <v>0</v>
      </c>
      <c r="K10" s="139"/>
    </row>
    <row r="11" ht="21" spans="1:11">
      <c r="A11" s="113">
        <v>7</v>
      </c>
      <c r="B11" s="114" t="s">
        <v>199</v>
      </c>
      <c r="C11" s="115">
        <v>10</v>
      </c>
      <c r="D11" s="115">
        <f t="shared" si="0"/>
        <v>5</v>
      </c>
      <c r="E11" s="129"/>
      <c r="F11" s="128" t="str">
        <f t="shared" si="2"/>
        <v>0</v>
      </c>
      <c r="G11" s="115">
        <f t="shared" si="1"/>
        <v>5</v>
      </c>
      <c r="H11" s="129"/>
      <c r="I11" s="128" t="str">
        <f t="shared" si="3"/>
        <v>0</v>
      </c>
      <c r="J11" s="128">
        <f t="shared" si="4"/>
        <v>0</v>
      </c>
      <c r="K11" s="139"/>
    </row>
    <row r="12" ht="168" spans="1:11">
      <c r="A12" s="113">
        <v>8</v>
      </c>
      <c r="B12" s="114" t="s">
        <v>200</v>
      </c>
      <c r="C12" s="115">
        <v>10</v>
      </c>
      <c r="D12" s="115">
        <f t="shared" si="0"/>
        <v>5</v>
      </c>
      <c r="E12" s="129"/>
      <c r="F12" s="128" t="str">
        <f t="shared" si="2"/>
        <v>0</v>
      </c>
      <c r="G12" s="115">
        <f t="shared" si="1"/>
        <v>5</v>
      </c>
      <c r="H12" s="129"/>
      <c r="I12" s="128" t="str">
        <f t="shared" si="3"/>
        <v>0</v>
      </c>
      <c r="J12" s="128">
        <f t="shared" si="4"/>
        <v>0</v>
      </c>
      <c r="K12" s="140"/>
    </row>
    <row r="13" ht="31.5" spans="1:12">
      <c r="A13" s="113">
        <v>9</v>
      </c>
      <c r="B13" s="116" t="s">
        <v>201</v>
      </c>
      <c r="C13" s="115">
        <v>10</v>
      </c>
      <c r="D13" s="115">
        <f t="shared" si="0"/>
        <v>5</v>
      </c>
      <c r="E13" s="129"/>
      <c r="F13" s="128" t="str">
        <f t="shared" si="2"/>
        <v>0</v>
      </c>
      <c r="G13" s="115">
        <f t="shared" si="1"/>
        <v>5</v>
      </c>
      <c r="H13" s="129"/>
      <c r="I13" s="128" t="str">
        <f t="shared" si="3"/>
        <v>0</v>
      </c>
      <c r="J13" s="128">
        <f t="shared" si="4"/>
        <v>0</v>
      </c>
      <c r="K13" s="139"/>
      <c r="L13" s="141"/>
    </row>
    <row r="14" ht="84" spans="1:11">
      <c r="A14" s="113">
        <v>10</v>
      </c>
      <c r="B14" s="114" t="s">
        <v>202</v>
      </c>
      <c r="C14" s="115">
        <v>10</v>
      </c>
      <c r="D14" s="115">
        <f t="shared" si="0"/>
        <v>5</v>
      </c>
      <c r="E14" s="129"/>
      <c r="F14" s="128" t="str">
        <f t="shared" si="2"/>
        <v>0</v>
      </c>
      <c r="G14" s="115">
        <f t="shared" si="1"/>
        <v>5</v>
      </c>
      <c r="H14" s="129"/>
      <c r="I14" s="128" t="str">
        <f t="shared" si="3"/>
        <v>0</v>
      </c>
      <c r="J14" s="128">
        <f t="shared" si="4"/>
        <v>0</v>
      </c>
      <c r="K14" s="139"/>
    </row>
    <row r="15" ht="31.5" spans="1:11">
      <c r="A15" s="113">
        <v>11</v>
      </c>
      <c r="B15" s="114" t="s">
        <v>203</v>
      </c>
      <c r="C15" s="115">
        <v>5</v>
      </c>
      <c r="D15" s="115">
        <f t="shared" si="0"/>
        <v>2.5</v>
      </c>
      <c r="E15" s="129"/>
      <c r="F15" s="128" t="str">
        <f t="shared" si="2"/>
        <v>0</v>
      </c>
      <c r="G15" s="115">
        <f t="shared" si="1"/>
        <v>2.5</v>
      </c>
      <c r="H15" s="129"/>
      <c r="I15" s="128" t="str">
        <f t="shared" si="3"/>
        <v>0</v>
      </c>
      <c r="J15" s="128">
        <f t="shared" si="4"/>
        <v>0</v>
      </c>
      <c r="K15" s="139"/>
    </row>
    <row r="16" ht="21" spans="1:11">
      <c r="A16" s="113">
        <v>12</v>
      </c>
      <c r="B16" s="114" t="s">
        <v>204</v>
      </c>
      <c r="C16" s="115">
        <v>3</v>
      </c>
      <c r="D16" s="115">
        <f t="shared" si="0"/>
        <v>1.5</v>
      </c>
      <c r="E16" s="129"/>
      <c r="F16" s="128" t="str">
        <f t="shared" si="2"/>
        <v>0</v>
      </c>
      <c r="G16" s="115">
        <f t="shared" si="1"/>
        <v>1.5</v>
      </c>
      <c r="H16" s="129"/>
      <c r="I16" s="128" t="str">
        <f t="shared" si="3"/>
        <v>0</v>
      </c>
      <c r="J16" s="128">
        <f t="shared" si="4"/>
        <v>0</v>
      </c>
      <c r="K16" s="139"/>
    </row>
    <row r="17" spans="1:11">
      <c r="A17" s="117" t="s">
        <v>32</v>
      </c>
      <c r="B17" s="118"/>
      <c r="C17" s="118">
        <v>100</v>
      </c>
      <c r="D17" s="118">
        <v>50</v>
      </c>
      <c r="E17" s="130"/>
      <c r="F17" s="131">
        <f>SUM(F5:F16)</f>
        <v>0</v>
      </c>
      <c r="G17" s="118">
        <v>50</v>
      </c>
      <c r="H17" s="130"/>
      <c r="I17" s="142">
        <f>SUM(I5:I16)</f>
        <v>0</v>
      </c>
      <c r="J17" s="143"/>
      <c r="K17" s="144"/>
    </row>
    <row r="18" spans="1:11">
      <c r="A18" s="117" t="s">
        <v>150</v>
      </c>
      <c r="B18" s="118"/>
      <c r="C18" s="119">
        <f>F17+I17</f>
        <v>0</v>
      </c>
      <c r="D18" s="119"/>
      <c r="E18" s="119"/>
      <c r="F18" s="119"/>
      <c r="G18" s="119"/>
      <c r="H18" s="119"/>
      <c r="I18" s="119"/>
      <c r="J18" s="143"/>
      <c r="K18" s="144"/>
    </row>
    <row r="19" spans="1:11">
      <c r="A19" s="117" t="s">
        <v>151</v>
      </c>
      <c r="B19" s="118"/>
      <c r="C19" s="120">
        <f>SUMIF($E$5:$E$16,"=不适用",$D$5:$D$16)+SUMIF($H$5:$H$16,"=不适用",$G$5:$G$16)</f>
        <v>0</v>
      </c>
      <c r="D19" s="120"/>
      <c r="E19" s="120"/>
      <c r="F19" s="120"/>
      <c r="G19" s="120"/>
      <c r="H19" s="120"/>
      <c r="I19" s="120"/>
      <c r="J19" s="143"/>
      <c r="K19" s="144"/>
    </row>
    <row r="20" ht="14.25" spans="1:11">
      <c r="A20" s="121" t="s">
        <v>152</v>
      </c>
      <c r="B20" s="122"/>
      <c r="C20" s="123">
        <f>ROUND((C18/(100-C19))*100,2)</f>
        <v>0</v>
      </c>
      <c r="D20" s="123"/>
      <c r="E20" s="123"/>
      <c r="F20" s="123"/>
      <c r="G20" s="123"/>
      <c r="H20" s="123"/>
      <c r="I20" s="123"/>
      <c r="J20" s="145"/>
      <c r="K20" s="146"/>
    </row>
  </sheetData>
  <mergeCells count="21">
    <mergeCell ref="A1:K1"/>
    <mergeCell ref="D2:F2"/>
    <mergeCell ref="G2:I2"/>
    <mergeCell ref="A17:B17"/>
    <mergeCell ref="A18:B18"/>
    <mergeCell ref="C18:I18"/>
    <mergeCell ref="A19:B19"/>
    <mergeCell ref="C19:I19"/>
    <mergeCell ref="A20:B20"/>
    <mergeCell ref="C20:I20"/>
    <mergeCell ref="C2:C4"/>
    <mergeCell ref="D3:D4"/>
    <mergeCell ref="E3:E4"/>
    <mergeCell ref="F3:F4"/>
    <mergeCell ref="G3:G4"/>
    <mergeCell ref="H3:H4"/>
    <mergeCell ref="I3:I4"/>
    <mergeCell ref="J2:J4"/>
    <mergeCell ref="K2:K4"/>
    <mergeCell ref="A2:B4"/>
    <mergeCell ref="J17:K20"/>
  </mergeCells>
  <dataValidations count="2">
    <dataValidation type="list" allowBlank="1" showInputMessage="1" showErrorMessage="1" sqref="H5:H16">
      <formula1>INDIRECT($E5)</formula1>
    </dataValidation>
    <dataValidation type="list" allowBlank="1" showInputMessage="1" showErrorMessage="1" sqref="E5:E16">
      <formula1>制度健全性</formula1>
    </dataValidation>
  </dataValidation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16" workbookViewId="0">
      <selection activeCell="L18" sqref="L18"/>
    </sheetView>
  </sheetViews>
  <sheetFormatPr defaultColWidth="9" defaultRowHeight="13.5"/>
  <cols>
    <col min="1" max="1" width="4" customWidth="1"/>
    <col min="2" max="2" width="66.8916666666667" customWidth="1"/>
    <col min="3" max="3" width="5.225" customWidth="1"/>
    <col min="4" max="4" width="3.89166666666667" customWidth="1"/>
    <col min="5" max="5" width="4" customWidth="1"/>
    <col min="6" max="6" width="4.44166666666667" customWidth="1"/>
    <col min="7" max="7" width="4" customWidth="1"/>
    <col min="8" max="10" width="4.10833333333333" customWidth="1"/>
    <col min="11" max="11" width="22" customWidth="1"/>
    <col min="12" max="12" width="94.225" customWidth="1"/>
  </cols>
  <sheetData>
    <row r="1" ht="22.5" spans="1:11">
      <c r="A1" s="55" t="s">
        <v>205</v>
      </c>
      <c r="B1" s="55"/>
      <c r="C1" s="55"/>
      <c r="D1" s="55"/>
      <c r="E1" s="55"/>
      <c r="F1" s="55"/>
      <c r="G1" s="55"/>
      <c r="H1" s="55"/>
      <c r="I1" s="55"/>
      <c r="J1" s="55"/>
      <c r="K1" s="55"/>
    </row>
    <row r="2" spans="1:11">
      <c r="A2" s="6" t="s">
        <v>63</v>
      </c>
      <c r="B2" s="7"/>
      <c r="C2" s="8" t="s">
        <v>64</v>
      </c>
      <c r="D2" s="9" t="s">
        <v>65</v>
      </c>
      <c r="E2" s="9"/>
      <c r="F2" s="9"/>
      <c r="G2" s="31" t="s">
        <v>66</v>
      </c>
      <c r="H2" s="31"/>
      <c r="I2" s="31"/>
      <c r="J2" s="41" t="s">
        <v>67</v>
      </c>
      <c r="K2" s="42" t="s">
        <v>68</v>
      </c>
    </row>
    <row r="3" ht="40.5" customHeight="1" spans="1:11">
      <c r="A3" s="10"/>
      <c r="B3" s="11"/>
      <c r="C3" s="12"/>
      <c r="D3" s="13" t="s">
        <v>26</v>
      </c>
      <c r="E3" s="13" t="s">
        <v>69</v>
      </c>
      <c r="F3" s="32" t="s">
        <v>32</v>
      </c>
      <c r="G3" s="33" t="s">
        <v>26</v>
      </c>
      <c r="H3" s="33" t="s">
        <v>69</v>
      </c>
      <c r="I3" s="43" t="s">
        <v>32</v>
      </c>
      <c r="J3" s="44"/>
      <c r="K3" s="45"/>
    </row>
    <row r="4" ht="21" spans="1:11">
      <c r="A4" s="14">
        <v>1</v>
      </c>
      <c r="B4" s="18" t="s">
        <v>206</v>
      </c>
      <c r="C4" s="80">
        <v>6</v>
      </c>
      <c r="D4" s="61">
        <f t="shared" ref="D4:D19" si="0">C4*0.5</f>
        <v>3</v>
      </c>
      <c r="E4" s="35"/>
      <c r="F4" s="47" t="str">
        <f t="shared" ref="F4:F19" si="1">IF(E4="完全符合",D4*100%,IF(E4="大部分符合",D4*80%,IF(E4="部分符合",D4*50%,IF(E4="不符合",0,IF(E4="不适用",0,"0")))))</f>
        <v>0</v>
      </c>
      <c r="G4" s="61">
        <f t="shared" ref="G4:G19" si="2">C4*0.5</f>
        <v>3</v>
      </c>
      <c r="H4" s="35"/>
      <c r="I4" s="47"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7">
        <f t="shared" ref="J4:J19" si="3">F4+I4</f>
        <v>0</v>
      </c>
      <c r="K4" s="101"/>
    </row>
    <row r="5" ht="21" spans="1:11">
      <c r="A5" s="14">
        <v>2</v>
      </c>
      <c r="B5" s="18" t="s">
        <v>207</v>
      </c>
      <c r="C5" s="80">
        <v>6</v>
      </c>
      <c r="D5" s="61">
        <f t="shared" si="0"/>
        <v>3</v>
      </c>
      <c r="E5" s="35"/>
      <c r="F5" s="47" t="str">
        <f t="shared" si="1"/>
        <v>0</v>
      </c>
      <c r="G5" s="61">
        <f t="shared" si="2"/>
        <v>3</v>
      </c>
      <c r="H5" s="35"/>
      <c r="I5" s="47"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 t="shared" si="3"/>
        <v>0</v>
      </c>
      <c r="K5" s="101"/>
    </row>
    <row r="6" ht="21" spans="1:11">
      <c r="A6" s="14">
        <v>3</v>
      </c>
      <c r="B6" s="18" t="s">
        <v>208</v>
      </c>
      <c r="C6" s="80">
        <v>6</v>
      </c>
      <c r="D6" s="61">
        <f t="shared" si="0"/>
        <v>3</v>
      </c>
      <c r="E6" s="35"/>
      <c r="F6" s="47" t="str">
        <f t="shared" si="1"/>
        <v>0</v>
      </c>
      <c r="G6" s="61">
        <f t="shared" si="2"/>
        <v>3</v>
      </c>
      <c r="H6" s="35"/>
      <c r="I6" s="47" t="str">
        <f t="shared" ref="I6:I19"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 t="shared" si="3"/>
        <v>0</v>
      </c>
      <c r="K6" s="101"/>
    </row>
    <row r="7" ht="21" spans="1:11">
      <c r="A7" s="14">
        <v>4</v>
      </c>
      <c r="B7" s="18" t="s">
        <v>209</v>
      </c>
      <c r="C7" s="80">
        <v>6</v>
      </c>
      <c r="D7" s="61">
        <f t="shared" si="0"/>
        <v>3</v>
      </c>
      <c r="E7" s="35"/>
      <c r="F7" s="47" t="str">
        <f t="shared" si="1"/>
        <v>0</v>
      </c>
      <c r="G7" s="61">
        <f t="shared" si="2"/>
        <v>3</v>
      </c>
      <c r="H7" s="35"/>
      <c r="I7" s="47" t="str">
        <f t="shared" si="4"/>
        <v>0</v>
      </c>
      <c r="J7" s="47">
        <f t="shared" si="3"/>
        <v>0</v>
      </c>
      <c r="K7" s="101"/>
    </row>
    <row r="8" ht="21" spans="1:11">
      <c r="A8" s="14">
        <v>5</v>
      </c>
      <c r="B8" s="18" t="s">
        <v>210</v>
      </c>
      <c r="C8" s="80">
        <v>4</v>
      </c>
      <c r="D8" s="61">
        <f t="shared" si="0"/>
        <v>2</v>
      </c>
      <c r="E8" s="35"/>
      <c r="F8" s="47" t="str">
        <f t="shared" si="1"/>
        <v>0</v>
      </c>
      <c r="G8" s="61">
        <f t="shared" si="2"/>
        <v>2</v>
      </c>
      <c r="H8" s="35"/>
      <c r="I8" s="47" t="str">
        <f t="shared" si="4"/>
        <v>0</v>
      </c>
      <c r="J8" s="47">
        <f t="shared" si="3"/>
        <v>0</v>
      </c>
      <c r="K8" s="101"/>
    </row>
    <row r="9" ht="27" customHeight="1" spans="1:11">
      <c r="A9" s="14">
        <v>6</v>
      </c>
      <c r="B9" s="18" t="s">
        <v>211</v>
      </c>
      <c r="C9" s="80">
        <v>6</v>
      </c>
      <c r="D9" s="61">
        <f t="shared" si="0"/>
        <v>3</v>
      </c>
      <c r="E9" s="35"/>
      <c r="F9" s="47" t="str">
        <f t="shared" si="1"/>
        <v>0</v>
      </c>
      <c r="G9" s="61">
        <f t="shared" si="2"/>
        <v>3</v>
      </c>
      <c r="H9" s="35"/>
      <c r="I9" s="47" t="str">
        <f t="shared" si="4"/>
        <v>0</v>
      </c>
      <c r="J9" s="47">
        <f t="shared" si="3"/>
        <v>0</v>
      </c>
      <c r="K9" s="101"/>
    </row>
    <row r="10" ht="25.5" customHeight="1" spans="1:12">
      <c r="A10" s="14">
        <v>7</v>
      </c>
      <c r="B10" s="18" t="s">
        <v>212</v>
      </c>
      <c r="C10" s="80">
        <v>6</v>
      </c>
      <c r="D10" s="61">
        <f t="shared" si="0"/>
        <v>3</v>
      </c>
      <c r="E10" s="35"/>
      <c r="F10" s="47" t="str">
        <f t="shared" si="1"/>
        <v>0</v>
      </c>
      <c r="G10" s="61">
        <f t="shared" si="2"/>
        <v>3</v>
      </c>
      <c r="H10" s="35"/>
      <c r="I10" s="47" t="str">
        <f t="shared" si="4"/>
        <v>0</v>
      </c>
      <c r="J10" s="47">
        <f t="shared" si="3"/>
        <v>0</v>
      </c>
      <c r="K10" s="101"/>
      <c r="L10" s="102"/>
    </row>
    <row r="11" ht="42" spans="1:11">
      <c r="A11" s="14">
        <v>8</v>
      </c>
      <c r="B11" s="18" t="s">
        <v>213</v>
      </c>
      <c r="C11" s="80">
        <v>9</v>
      </c>
      <c r="D11" s="61">
        <f t="shared" si="0"/>
        <v>4.5</v>
      </c>
      <c r="E11" s="35"/>
      <c r="F11" s="47" t="str">
        <f t="shared" si="1"/>
        <v>0</v>
      </c>
      <c r="G11" s="61">
        <f t="shared" si="2"/>
        <v>4.5</v>
      </c>
      <c r="H11" s="35"/>
      <c r="I11" s="47" t="str">
        <f t="shared" si="4"/>
        <v>0</v>
      </c>
      <c r="J11" s="47">
        <f t="shared" si="3"/>
        <v>0</v>
      </c>
      <c r="K11" s="101"/>
    </row>
    <row r="12" ht="73.5" spans="1:11">
      <c r="A12" s="14">
        <v>9</v>
      </c>
      <c r="B12" s="18" t="s">
        <v>214</v>
      </c>
      <c r="C12" s="80">
        <v>9</v>
      </c>
      <c r="D12" s="61">
        <f t="shared" si="0"/>
        <v>4.5</v>
      </c>
      <c r="E12" s="35"/>
      <c r="F12" s="47" t="str">
        <f t="shared" si="1"/>
        <v>0</v>
      </c>
      <c r="G12" s="61">
        <f t="shared" si="2"/>
        <v>4.5</v>
      </c>
      <c r="H12" s="35"/>
      <c r="I12" s="47" t="str">
        <f t="shared" si="4"/>
        <v>0</v>
      </c>
      <c r="J12" s="47">
        <f t="shared" si="3"/>
        <v>0</v>
      </c>
      <c r="K12" s="101"/>
    </row>
    <row r="13" ht="115.5" spans="1:11">
      <c r="A13" s="14">
        <v>10</v>
      </c>
      <c r="B13" s="18" t="s">
        <v>215</v>
      </c>
      <c r="C13" s="80">
        <v>9</v>
      </c>
      <c r="D13" s="61">
        <f t="shared" si="0"/>
        <v>4.5</v>
      </c>
      <c r="E13" s="35"/>
      <c r="F13" s="47" t="str">
        <f t="shared" si="1"/>
        <v>0</v>
      </c>
      <c r="G13" s="61">
        <f t="shared" si="2"/>
        <v>4.5</v>
      </c>
      <c r="H13" s="35"/>
      <c r="I13" s="47" t="str">
        <f t="shared" si="4"/>
        <v>0</v>
      </c>
      <c r="J13" s="47">
        <f t="shared" si="3"/>
        <v>0</v>
      </c>
      <c r="K13" s="101"/>
    </row>
    <row r="14" ht="63" spans="1:11">
      <c r="A14" s="14">
        <v>11</v>
      </c>
      <c r="B14" s="18" t="s">
        <v>216</v>
      </c>
      <c r="C14" s="80">
        <v>8</v>
      </c>
      <c r="D14" s="61">
        <f t="shared" si="0"/>
        <v>4</v>
      </c>
      <c r="E14" s="35"/>
      <c r="F14" s="47" t="str">
        <f t="shared" si="1"/>
        <v>0</v>
      </c>
      <c r="G14" s="61">
        <f t="shared" si="2"/>
        <v>4</v>
      </c>
      <c r="H14" s="35"/>
      <c r="I14" s="47" t="str">
        <f t="shared" si="4"/>
        <v>0</v>
      </c>
      <c r="J14" s="47">
        <f t="shared" si="3"/>
        <v>0</v>
      </c>
      <c r="K14" s="101"/>
    </row>
    <row r="15" ht="63" spans="1:11">
      <c r="A15" s="14">
        <v>12</v>
      </c>
      <c r="B15" s="18" t="s">
        <v>217</v>
      </c>
      <c r="C15" s="80">
        <v>4</v>
      </c>
      <c r="D15" s="61">
        <f t="shared" si="0"/>
        <v>2</v>
      </c>
      <c r="E15" s="35"/>
      <c r="F15" s="47" t="str">
        <f t="shared" si="1"/>
        <v>0</v>
      </c>
      <c r="G15" s="61">
        <f t="shared" si="2"/>
        <v>2</v>
      </c>
      <c r="H15" s="35"/>
      <c r="I15" s="47" t="str">
        <f t="shared" si="4"/>
        <v>0</v>
      </c>
      <c r="J15" s="47">
        <f t="shared" si="3"/>
        <v>0</v>
      </c>
      <c r="K15" s="101"/>
    </row>
    <row r="16" ht="42" spans="1:11">
      <c r="A16" s="14">
        <v>13</v>
      </c>
      <c r="B16" s="18" t="s">
        <v>218</v>
      </c>
      <c r="C16" s="80">
        <v>4</v>
      </c>
      <c r="D16" s="61">
        <f t="shared" si="0"/>
        <v>2</v>
      </c>
      <c r="E16" s="35"/>
      <c r="F16" s="47" t="str">
        <f t="shared" si="1"/>
        <v>0</v>
      </c>
      <c r="G16" s="61">
        <f t="shared" si="2"/>
        <v>2</v>
      </c>
      <c r="H16" s="35"/>
      <c r="I16" s="47" t="str">
        <f t="shared" si="4"/>
        <v>0</v>
      </c>
      <c r="J16" s="47">
        <f t="shared" si="3"/>
        <v>0</v>
      </c>
      <c r="K16" s="101"/>
    </row>
    <row r="17" ht="21" spans="1:11">
      <c r="A17" s="14">
        <v>14</v>
      </c>
      <c r="B17" s="18" t="s">
        <v>219</v>
      </c>
      <c r="C17" s="80">
        <v>5</v>
      </c>
      <c r="D17" s="61">
        <f t="shared" si="0"/>
        <v>2.5</v>
      </c>
      <c r="E17" s="35"/>
      <c r="F17" s="47" t="str">
        <f t="shared" si="1"/>
        <v>0</v>
      </c>
      <c r="G17" s="61">
        <f t="shared" si="2"/>
        <v>2.5</v>
      </c>
      <c r="H17" s="35"/>
      <c r="I17" s="47" t="str">
        <f t="shared" si="4"/>
        <v>0</v>
      </c>
      <c r="J17" s="47">
        <f t="shared" si="3"/>
        <v>0</v>
      </c>
      <c r="K17" s="101"/>
    </row>
    <row r="18" ht="84" spans="1:11">
      <c r="A18" s="14">
        <v>15</v>
      </c>
      <c r="B18" s="18" t="s">
        <v>220</v>
      </c>
      <c r="C18" s="80">
        <v>7</v>
      </c>
      <c r="D18" s="61">
        <f t="shared" ref="D18" si="5">C18*0.5</f>
        <v>3.5</v>
      </c>
      <c r="E18" s="35"/>
      <c r="F18" s="47" t="str">
        <f t="shared" ref="F18" si="6">IF(E18="完全符合",D18*100%,IF(E18="大部分符合",D18*80%,IF(E18="部分符合",D18*50%,IF(E18="不符合",0,IF(E18="不适用",0,"0")))))</f>
        <v>0</v>
      </c>
      <c r="G18" s="61">
        <f t="shared" ref="G18" si="7">C18*0.5</f>
        <v>3.5</v>
      </c>
      <c r="H18" s="35"/>
      <c r="I18" s="47" t="str">
        <f t="shared" ref="I18" si="8">IF(AND(E18="部分符合",H18="完全符合"),"遵循有效性评估错误",IF(AND(E18="不符合",H18&lt;&gt;"不符合"),"遵循有效性评估错误",IF(AND(E18="不适用",H18&lt;&gt;"不适用"),"遵循有效性评估错误",IF(H18="完全符合",G18*100%,IF(H18="大部分符合",G18*80%,IF(H18="部分符合",G18*50%,IF(H18="不符合",0,IF(H18="不适用",0,"0"))))))))</f>
        <v>0</v>
      </c>
      <c r="J18" s="47">
        <f t="shared" ref="J18" si="9">F18+I18</f>
        <v>0</v>
      </c>
      <c r="K18" s="101"/>
    </row>
    <row r="19" ht="21" spans="1:11">
      <c r="A19" s="14">
        <v>16</v>
      </c>
      <c r="B19" s="18" t="s">
        <v>221</v>
      </c>
      <c r="C19" s="80">
        <v>5</v>
      </c>
      <c r="D19" s="61">
        <f t="shared" si="0"/>
        <v>2.5</v>
      </c>
      <c r="E19" s="35"/>
      <c r="F19" s="47" t="str">
        <f t="shared" si="1"/>
        <v>0</v>
      </c>
      <c r="G19" s="61">
        <f t="shared" si="2"/>
        <v>2.5</v>
      </c>
      <c r="H19" s="35"/>
      <c r="I19" s="47" t="str">
        <f t="shared" si="4"/>
        <v>0</v>
      </c>
      <c r="J19" s="47">
        <f t="shared" si="3"/>
        <v>0</v>
      </c>
      <c r="K19" s="101"/>
    </row>
    <row r="20" spans="1:11">
      <c r="A20" s="24" t="s">
        <v>32</v>
      </c>
      <c r="B20" s="25"/>
      <c r="C20" s="25">
        <f>SUM(C4:C19)</f>
        <v>100</v>
      </c>
      <c r="D20" s="25">
        <f>SUM(D4:D19)</f>
        <v>50</v>
      </c>
      <c r="E20" s="38"/>
      <c r="F20" s="39">
        <f>SUM(F4:F19)</f>
        <v>0</v>
      </c>
      <c r="G20" s="25">
        <f>SUM(G4:G19)</f>
        <v>50</v>
      </c>
      <c r="H20" s="38"/>
      <c r="I20" s="50">
        <f>SUM(I4:I19)</f>
        <v>0</v>
      </c>
      <c r="J20" s="75"/>
      <c r="K20" s="76"/>
    </row>
    <row r="21" spans="1:11">
      <c r="A21" s="24" t="s">
        <v>150</v>
      </c>
      <c r="B21" s="25"/>
      <c r="C21" s="26">
        <f>F20+I20</f>
        <v>0</v>
      </c>
      <c r="D21" s="26"/>
      <c r="E21" s="26"/>
      <c r="F21" s="26"/>
      <c r="G21" s="26"/>
      <c r="H21" s="26"/>
      <c r="I21" s="26"/>
      <c r="J21" s="75"/>
      <c r="K21" s="76"/>
    </row>
    <row r="22" spans="1:11">
      <c r="A22" s="24" t="s">
        <v>151</v>
      </c>
      <c r="B22" s="25"/>
      <c r="C22" s="27">
        <f>SUMIF($E$4:$E$19,"=不适用",$D$4:$D$19)+SUMIF($H$4:$H$19,"=不适用",$G$4:$G$19)</f>
        <v>0</v>
      </c>
      <c r="D22" s="27"/>
      <c r="E22" s="27"/>
      <c r="F22" s="27"/>
      <c r="G22" s="27"/>
      <c r="H22" s="27"/>
      <c r="I22" s="27"/>
      <c r="J22" s="75"/>
      <c r="K22" s="76"/>
    </row>
    <row r="23" ht="14.25" spans="1:11">
      <c r="A23" s="28" t="s">
        <v>152</v>
      </c>
      <c r="B23" s="29"/>
      <c r="C23" s="30">
        <f>ROUND((C21/(100-C22))*100,2)</f>
        <v>0</v>
      </c>
      <c r="D23" s="30"/>
      <c r="E23" s="30"/>
      <c r="F23" s="30"/>
      <c r="G23" s="30"/>
      <c r="H23" s="30"/>
      <c r="I23" s="30"/>
      <c r="J23" s="77"/>
      <c r="K23" s="78"/>
    </row>
  </sheetData>
  <protectedRanges>
    <protectedRange sqref="E4:E16" name="区域1_3"/>
    <protectedRange sqref="H4:H19" name="区域1_3_1"/>
  </protectedRanges>
  <mergeCells count="15">
    <mergeCell ref="A1:K1"/>
    <mergeCell ref="D2:F2"/>
    <mergeCell ref="G2:I2"/>
    <mergeCell ref="A20:B20"/>
    <mergeCell ref="A21:B21"/>
    <mergeCell ref="C21:I21"/>
    <mergeCell ref="A22:B22"/>
    <mergeCell ref="C22:I22"/>
    <mergeCell ref="A23:B23"/>
    <mergeCell ref="C23:I23"/>
    <mergeCell ref="C2:C3"/>
    <mergeCell ref="J2:J3"/>
    <mergeCell ref="K2:K3"/>
    <mergeCell ref="J20:K23"/>
    <mergeCell ref="A2:B3"/>
  </mergeCells>
  <dataValidations count="2">
    <dataValidation type="list" allowBlank="1" showInputMessage="1" showErrorMessage="1" sqref="H4:H19">
      <formula1>INDIRECT($E4)</formula1>
    </dataValidation>
    <dataValidation type="list" allowBlank="1" showInputMessage="1" showErrorMessage="1" promptTitle="完全符合,大部分符合,部分符合,不符合" sqref="E4:E19">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B23" sqref="B23"/>
    </sheetView>
  </sheetViews>
  <sheetFormatPr defaultColWidth="9" defaultRowHeight="13.5"/>
  <cols>
    <col min="1" max="1" width="5.225" customWidth="1"/>
    <col min="2" max="2" width="72.225" customWidth="1"/>
    <col min="3" max="3" width="5" customWidth="1"/>
    <col min="4" max="4" width="4.44166666666667" customWidth="1"/>
    <col min="5" max="5" width="4.10833333333333" customWidth="1"/>
    <col min="6" max="6" width="4.33333333333333" customWidth="1"/>
    <col min="7" max="7" width="3.775" customWidth="1"/>
    <col min="8" max="8" width="4" customWidth="1"/>
    <col min="9" max="9" width="4.225" customWidth="1"/>
    <col min="10" max="10" width="3.775" customWidth="1"/>
    <col min="11" max="11" width="18" customWidth="1"/>
  </cols>
  <sheetData>
    <row r="1" ht="22.5" spans="1:11">
      <c r="A1" s="55" t="s">
        <v>222</v>
      </c>
      <c r="B1" s="55"/>
      <c r="C1" s="55"/>
      <c r="D1" s="55"/>
      <c r="E1" s="55"/>
      <c r="F1" s="55"/>
      <c r="G1" s="55"/>
      <c r="H1" s="55"/>
      <c r="I1" s="55"/>
      <c r="J1" s="55"/>
      <c r="K1" s="55"/>
    </row>
    <row r="2" spans="1:11">
      <c r="A2" s="6" t="s">
        <v>63</v>
      </c>
      <c r="B2" s="7"/>
      <c r="C2" s="8" t="s">
        <v>64</v>
      </c>
      <c r="D2" s="9" t="s">
        <v>65</v>
      </c>
      <c r="E2" s="9"/>
      <c r="F2" s="9"/>
      <c r="G2" s="31" t="s">
        <v>66</v>
      </c>
      <c r="H2" s="31"/>
      <c r="I2" s="31"/>
      <c r="J2" s="41" t="s">
        <v>67</v>
      </c>
      <c r="K2" s="42" t="s">
        <v>68</v>
      </c>
    </row>
    <row r="3" ht="29.25" customHeight="1" spans="1:11">
      <c r="A3" s="10"/>
      <c r="B3" s="11"/>
      <c r="C3" s="12"/>
      <c r="D3" s="13" t="s">
        <v>26</v>
      </c>
      <c r="E3" s="13" t="s">
        <v>69</v>
      </c>
      <c r="F3" s="32" t="s">
        <v>32</v>
      </c>
      <c r="G3" s="33" t="s">
        <v>26</v>
      </c>
      <c r="H3" s="33" t="s">
        <v>69</v>
      </c>
      <c r="I3" s="43" t="s">
        <v>32</v>
      </c>
      <c r="J3" s="44"/>
      <c r="K3" s="45"/>
    </row>
    <row r="4" spans="1:11">
      <c r="A4" s="14">
        <v>1</v>
      </c>
      <c r="B4" s="18" t="s">
        <v>223</v>
      </c>
      <c r="C4" s="80">
        <v>8</v>
      </c>
      <c r="D4" s="61">
        <f t="shared" ref="D4:D15" si="0">C4*0.5</f>
        <v>4</v>
      </c>
      <c r="E4" s="35"/>
      <c r="F4" s="47" t="str">
        <f t="shared" ref="F4:F15" si="1">IF(E4="完全符合",D4*100%,IF(E4="大部分符合",D4*80%,IF(E4="部分符合",D4*50%,IF(E4="不符合",0,IF(E4="不适用",0,"0")))))</f>
        <v>0</v>
      </c>
      <c r="G4" s="61">
        <f t="shared" ref="G4:G15" si="2">C4*0.5</f>
        <v>4</v>
      </c>
      <c r="H4" s="35"/>
      <c r="I4" s="47"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7">
        <f t="shared" ref="J4:J15" si="3">F4+I4</f>
        <v>0</v>
      </c>
      <c r="K4" s="101"/>
    </row>
    <row r="5" ht="42" spans="1:11">
      <c r="A5" s="14">
        <v>2</v>
      </c>
      <c r="B5" s="18" t="s">
        <v>213</v>
      </c>
      <c r="C5" s="80">
        <v>10</v>
      </c>
      <c r="D5" s="61">
        <f t="shared" si="0"/>
        <v>5</v>
      </c>
      <c r="E5" s="35"/>
      <c r="F5" s="47" t="str">
        <f t="shared" si="1"/>
        <v>0</v>
      </c>
      <c r="G5" s="61">
        <f t="shared" si="2"/>
        <v>5</v>
      </c>
      <c r="H5" s="35"/>
      <c r="I5" s="47"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7">
        <f t="shared" si="3"/>
        <v>0</v>
      </c>
      <c r="K5" s="101"/>
    </row>
    <row r="6" ht="21" spans="1:11">
      <c r="A6" s="14">
        <v>3</v>
      </c>
      <c r="B6" s="18" t="s">
        <v>224</v>
      </c>
      <c r="C6" s="80">
        <v>10</v>
      </c>
      <c r="D6" s="61">
        <f t="shared" si="0"/>
        <v>5</v>
      </c>
      <c r="E6" s="35"/>
      <c r="F6" s="47" t="str">
        <f t="shared" si="1"/>
        <v>0</v>
      </c>
      <c r="G6" s="61">
        <f t="shared" si="2"/>
        <v>5</v>
      </c>
      <c r="H6" s="35"/>
      <c r="I6" s="47" t="str">
        <f t="shared" ref="I6:I15"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7">
        <f t="shared" si="3"/>
        <v>0</v>
      </c>
      <c r="K6" s="101"/>
    </row>
    <row r="7" ht="21" spans="1:11">
      <c r="A7" s="14">
        <v>4</v>
      </c>
      <c r="B7" s="18" t="s">
        <v>225</v>
      </c>
      <c r="C7" s="80">
        <v>6</v>
      </c>
      <c r="D7" s="61">
        <f t="shared" si="0"/>
        <v>3</v>
      </c>
      <c r="E7" s="35"/>
      <c r="F7" s="47" t="str">
        <f t="shared" si="1"/>
        <v>0</v>
      </c>
      <c r="G7" s="61">
        <f t="shared" si="2"/>
        <v>3</v>
      </c>
      <c r="H7" s="35"/>
      <c r="I7" s="47" t="str">
        <f t="shared" si="4"/>
        <v>0</v>
      </c>
      <c r="J7" s="47">
        <f t="shared" si="3"/>
        <v>0</v>
      </c>
      <c r="K7" s="101"/>
    </row>
    <row r="8" ht="42" spans="1:11">
      <c r="A8" s="14">
        <v>5</v>
      </c>
      <c r="B8" s="18" t="s">
        <v>226</v>
      </c>
      <c r="C8" s="80">
        <v>6</v>
      </c>
      <c r="D8" s="61">
        <f t="shared" si="0"/>
        <v>3</v>
      </c>
      <c r="E8" s="35"/>
      <c r="F8" s="47" t="str">
        <f t="shared" si="1"/>
        <v>0</v>
      </c>
      <c r="G8" s="61">
        <f t="shared" si="2"/>
        <v>3</v>
      </c>
      <c r="H8" s="35"/>
      <c r="I8" s="47" t="str">
        <f t="shared" si="4"/>
        <v>0</v>
      </c>
      <c r="J8" s="47">
        <f t="shared" si="3"/>
        <v>0</v>
      </c>
      <c r="K8" s="101"/>
    </row>
    <row r="9" ht="73.5" spans="1:11">
      <c r="A9" s="14">
        <v>6</v>
      </c>
      <c r="B9" s="18" t="s">
        <v>227</v>
      </c>
      <c r="C9" s="80">
        <v>10</v>
      </c>
      <c r="D9" s="61">
        <f t="shared" si="0"/>
        <v>5</v>
      </c>
      <c r="E9" s="35"/>
      <c r="F9" s="47" t="str">
        <f t="shared" si="1"/>
        <v>0</v>
      </c>
      <c r="G9" s="61">
        <f t="shared" si="2"/>
        <v>5</v>
      </c>
      <c r="H9" s="35"/>
      <c r="I9" s="47" t="str">
        <f t="shared" si="4"/>
        <v>0</v>
      </c>
      <c r="J9" s="47">
        <f t="shared" si="3"/>
        <v>0</v>
      </c>
      <c r="K9" s="101"/>
    </row>
    <row r="10" ht="52.5" spans="1:11">
      <c r="A10" s="14">
        <v>7</v>
      </c>
      <c r="B10" s="18" t="s">
        <v>228</v>
      </c>
      <c r="C10" s="80">
        <v>10</v>
      </c>
      <c r="D10" s="61">
        <f t="shared" si="0"/>
        <v>5</v>
      </c>
      <c r="E10" s="35"/>
      <c r="F10" s="47" t="str">
        <f t="shared" si="1"/>
        <v>0</v>
      </c>
      <c r="G10" s="61">
        <f t="shared" si="2"/>
        <v>5</v>
      </c>
      <c r="H10" s="35"/>
      <c r="I10" s="47" t="str">
        <f t="shared" si="4"/>
        <v>0</v>
      </c>
      <c r="J10" s="47">
        <f t="shared" si="3"/>
        <v>0</v>
      </c>
      <c r="K10" s="101"/>
    </row>
    <row r="11" spans="1:11">
      <c r="A11" s="14">
        <v>8</v>
      </c>
      <c r="B11" s="18" t="s">
        <v>229</v>
      </c>
      <c r="C11" s="80">
        <v>4</v>
      </c>
      <c r="D11" s="61">
        <f t="shared" si="0"/>
        <v>2</v>
      </c>
      <c r="E11" s="35"/>
      <c r="F11" s="47" t="str">
        <f t="shared" si="1"/>
        <v>0</v>
      </c>
      <c r="G11" s="61">
        <f t="shared" si="2"/>
        <v>2</v>
      </c>
      <c r="H11" s="35"/>
      <c r="I11" s="47" t="str">
        <f t="shared" si="4"/>
        <v>0</v>
      </c>
      <c r="J11" s="47">
        <f t="shared" si="3"/>
        <v>0</v>
      </c>
      <c r="K11" s="101"/>
    </row>
    <row r="12" ht="83.25" customHeight="1" spans="1:11">
      <c r="A12" s="14">
        <v>9</v>
      </c>
      <c r="B12" s="18" t="s">
        <v>230</v>
      </c>
      <c r="C12" s="80">
        <v>10</v>
      </c>
      <c r="D12" s="61">
        <f t="shared" si="0"/>
        <v>5</v>
      </c>
      <c r="E12" s="35"/>
      <c r="F12" s="47" t="str">
        <f t="shared" si="1"/>
        <v>0</v>
      </c>
      <c r="G12" s="61">
        <f t="shared" si="2"/>
        <v>5</v>
      </c>
      <c r="H12" s="35"/>
      <c r="I12" s="47" t="str">
        <f t="shared" si="4"/>
        <v>0</v>
      </c>
      <c r="J12" s="47">
        <f t="shared" si="3"/>
        <v>0</v>
      </c>
      <c r="K12" s="101"/>
    </row>
    <row r="13" spans="1:11">
      <c r="A13" s="14">
        <v>10</v>
      </c>
      <c r="B13" s="18" t="s">
        <v>231</v>
      </c>
      <c r="C13" s="80">
        <v>10</v>
      </c>
      <c r="D13" s="61">
        <f t="shared" si="0"/>
        <v>5</v>
      </c>
      <c r="E13" s="35"/>
      <c r="F13" s="47" t="str">
        <f t="shared" si="1"/>
        <v>0</v>
      </c>
      <c r="G13" s="61">
        <f t="shared" si="2"/>
        <v>5</v>
      </c>
      <c r="H13" s="35"/>
      <c r="I13" s="47" t="str">
        <f t="shared" si="4"/>
        <v>0</v>
      </c>
      <c r="J13" s="47">
        <f t="shared" si="3"/>
        <v>0</v>
      </c>
      <c r="K13" s="101"/>
    </row>
    <row r="14" ht="105" spans="1:11">
      <c r="A14" s="14">
        <v>11</v>
      </c>
      <c r="B14" s="18" t="s">
        <v>232</v>
      </c>
      <c r="C14" s="80">
        <v>6</v>
      </c>
      <c r="D14" s="61">
        <f t="shared" si="0"/>
        <v>3</v>
      </c>
      <c r="E14" s="35"/>
      <c r="F14" s="47" t="str">
        <f t="shared" si="1"/>
        <v>0</v>
      </c>
      <c r="G14" s="61">
        <f t="shared" si="2"/>
        <v>3</v>
      </c>
      <c r="H14" s="35"/>
      <c r="I14" s="47" t="str">
        <f t="shared" si="4"/>
        <v>0</v>
      </c>
      <c r="J14" s="47">
        <f t="shared" si="3"/>
        <v>0</v>
      </c>
      <c r="K14" s="101"/>
    </row>
    <row r="15" ht="21" spans="1:11">
      <c r="A15" s="14">
        <v>12</v>
      </c>
      <c r="B15" s="18" t="s">
        <v>233</v>
      </c>
      <c r="C15" s="80">
        <v>10</v>
      </c>
      <c r="D15" s="61">
        <f t="shared" si="0"/>
        <v>5</v>
      </c>
      <c r="E15" s="35"/>
      <c r="F15" s="47" t="str">
        <f t="shared" si="1"/>
        <v>0</v>
      </c>
      <c r="G15" s="61">
        <f t="shared" si="2"/>
        <v>5</v>
      </c>
      <c r="H15" s="35"/>
      <c r="I15" s="47" t="str">
        <f t="shared" si="4"/>
        <v>0</v>
      </c>
      <c r="J15" s="47">
        <f t="shared" si="3"/>
        <v>0</v>
      </c>
      <c r="K15" s="101"/>
    </row>
    <row r="16" spans="1:11">
      <c r="A16" s="24" t="s">
        <v>32</v>
      </c>
      <c r="B16" s="25"/>
      <c r="C16" s="25">
        <f>SUM(C4:C15)</f>
        <v>100</v>
      </c>
      <c r="D16" s="25">
        <f>SUM(D4:D15)</f>
        <v>50</v>
      </c>
      <c r="E16" s="38"/>
      <c r="F16" s="39">
        <f>SUM(F4:F15)</f>
        <v>0</v>
      </c>
      <c r="G16" s="25">
        <f>SUM(G4:G15)</f>
        <v>50</v>
      </c>
      <c r="H16" s="38"/>
      <c r="I16" s="50">
        <f>SUM(I4:I15)</f>
        <v>0</v>
      </c>
      <c r="J16" s="75"/>
      <c r="K16" s="76"/>
    </row>
    <row r="17" spans="1:11">
      <c r="A17" s="24" t="s">
        <v>150</v>
      </c>
      <c r="B17" s="25"/>
      <c r="C17" s="26">
        <f>F16+I16</f>
        <v>0</v>
      </c>
      <c r="D17" s="26"/>
      <c r="E17" s="26"/>
      <c r="F17" s="26"/>
      <c r="G17" s="26"/>
      <c r="H17" s="26"/>
      <c r="I17" s="26"/>
      <c r="J17" s="75"/>
      <c r="K17" s="76"/>
    </row>
    <row r="18" spans="1:11">
      <c r="A18" s="24" t="s">
        <v>151</v>
      </c>
      <c r="B18" s="25"/>
      <c r="C18" s="27">
        <f>SUMIF($E$4:$E$15,"=不适用",$D$4:$D$15)+SUMIF($H$4:$H$15,"=不适用",$G$4:$G$15)</f>
        <v>0</v>
      </c>
      <c r="D18" s="27"/>
      <c r="E18" s="27"/>
      <c r="F18" s="27"/>
      <c r="G18" s="27"/>
      <c r="H18" s="27"/>
      <c r="I18" s="27"/>
      <c r="J18" s="75"/>
      <c r="K18" s="76"/>
    </row>
    <row r="19" ht="14.25" spans="1:11">
      <c r="A19" s="28" t="s">
        <v>152</v>
      </c>
      <c r="B19" s="29"/>
      <c r="C19" s="30">
        <f>ROUND((C17/(100-C18))*100,2)</f>
        <v>0</v>
      </c>
      <c r="D19" s="30"/>
      <c r="E19" s="30"/>
      <c r="F19" s="30"/>
      <c r="G19" s="30"/>
      <c r="H19" s="30"/>
      <c r="I19" s="30"/>
      <c r="J19" s="77"/>
      <c r="K19" s="78"/>
    </row>
  </sheetData>
  <protectedRanges>
    <protectedRange sqref="E4:E7 E11:E15" name="区域1_3"/>
    <protectedRange sqref="H4:H15" name="区域1_3_1"/>
    <protectedRange sqref="E8" name="区域1_3_2"/>
    <protectedRange sqref="E9:E10" name="区域1_3_4"/>
  </protectedRanges>
  <mergeCells count="15">
    <mergeCell ref="A1:K1"/>
    <mergeCell ref="D2:F2"/>
    <mergeCell ref="G2:I2"/>
    <mergeCell ref="A16:B16"/>
    <mergeCell ref="A17:B17"/>
    <mergeCell ref="C17:I17"/>
    <mergeCell ref="A18:B18"/>
    <mergeCell ref="C18:I18"/>
    <mergeCell ref="A19:B19"/>
    <mergeCell ref="C19:I19"/>
    <mergeCell ref="C2:C3"/>
    <mergeCell ref="J2:J3"/>
    <mergeCell ref="K2:K3"/>
    <mergeCell ref="J16:K19"/>
    <mergeCell ref="A2:B3"/>
  </mergeCells>
  <dataValidations count="2">
    <dataValidation type="list" allowBlank="1" showInputMessage="1" showErrorMessage="1" sqref="H4:H15">
      <formula1>INDIRECT($E4)</formula1>
    </dataValidation>
    <dataValidation type="list" allowBlank="1" showInputMessage="1" showErrorMessage="1" promptTitle="完全符合,大部分符合,部分符合,不符合" sqref="E4:E15">
      <formula1>制度健全性</formula1>
    </dataValidation>
  </dataValidations>
  <pageMargins left="0.708333333333333" right="0.708333333333333" top="0.747916666666667" bottom="0.74791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1-封面</vt:lpstr>
      <vt:lpstr>2-评估说明</vt:lpstr>
      <vt:lpstr>3-评分结果汇总表</vt:lpstr>
      <vt:lpstr>选择标签</vt:lpstr>
      <vt:lpstr>4-基础与环境</vt:lpstr>
      <vt:lpstr>5-目标与工具</vt:lpstr>
      <vt:lpstr>6-保险风险</vt:lpstr>
      <vt:lpstr>7-市场风险</vt:lpstr>
      <vt:lpstr>8-信用风险 </vt:lpstr>
      <vt:lpstr>9-操作风险</vt:lpstr>
      <vt:lpstr>10-战略风险</vt:lpstr>
      <vt:lpstr>11-声誉风险</vt:lpstr>
      <vt:lpstr>12-流动性风险</vt:lpstr>
      <vt:lpstr>辅助页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刘晓倩(产险风险管理部)</dc:creator>
  <cp:lastModifiedBy>单嵩</cp:lastModifiedBy>
  <dcterms:created xsi:type="dcterms:W3CDTF">2006-09-16T08:00:00Z</dcterms:created>
  <cp:lastPrinted>2021-08-18T18:44:00Z</cp:lastPrinted>
  <dcterms:modified xsi:type="dcterms:W3CDTF">2021-12-21T16:11:11Z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ies>
</file>